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firstSheet="1" activeTab="1"/>
  </bookViews>
  <sheets>
    <sheet name="VectorMetadata" sheetId="1" state="veryHidden" r:id="rId1"/>
    <sheet name="SOI" sheetId="2" r:id="rId2"/>
  </sheets>
  <definedNames>
    <definedName name="_xlnm.Print_Area" localSheetId="1">'SOI'!$A$1:$E$110</definedName>
  </definedNames>
  <calcPr fullCalcOnLoad="1"/>
</workbook>
</file>

<file path=xl/sharedStrings.xml><?xml version="1.0" encoding="utf-8"?>
<sst xmlns="http://schemas.openxmlformats.org/spreadsheetml/2006/main" count="569" uniqueCount="185">
  <si>
    <t>afec2321-a741-43e4-a7a0-7b86bfd1a4c4</t>
  </si>
  <si>
    <t>Non-income producing security.</t>
  </si>
  <si>
    <t>a8c8924a-9126-4f1b-932a-d685a247bf8e</t>
  </si>
  <si>
    <t/>
  </si>
  <si>
    <t>Shares</t>
  </si>
  <si>
    <t>TICKER</t>
  </si>
  <si>
    <t>Primary Identifier</t>
  </si>
  <si>
    <t>Percentages are stated as a percent of net assets.</t>
  </si>
  <si>
    <t> </t>
  </si>
  <si>
    <t>Schedule of Investments</t>
  </si>
  <si>
    <t>TOTAL NET ASSETS - 100.0%</t>
  </si>
  <si>
    <t>Value</t>
  </si>
  <si>
    <t>Total Japan</t>
  </si>
  <si>
    <t>Total United States</t>
  </si>
  <si>
    <t>Total France</t>
  </si>
  <si>
    <t>Procure Space ETF</t>
  </si>
  <si>
    <t>HO FP</t>
  </si>
  <si>
    <t>4162791</t>
  </si>
  <si>
    <t>ETL FP</t>
  </si>
  <si>
    <t>B0M7KJ7</t>
  </si>
  <si>
    <t>LDO IM</t>
  </si>
  <si>
    <t>B0DJNG0</t>
  </si>
  <si>
    <t>9412 JP</t>
  </si>
  <si>
    <t>B1TK234</t>
  </si>
  <si>
    <t xml:space="preserve">SES SA </t>
  </si>
  <si>
    <t>SESG FP</t>
  </si>
  <si>
    <t>B00ZQQ2</t>
  </si>
  <si>
    <t>AIR FP</t>
  </si>
  <si>
    <t>4012250</t>
  </si>
  <si>
    <t>Total Netherlands</t>
  </si>
  <si>
    <t>GRMN</t>
  </si>
  <si>
    <t>H2906T109</t>
  </si>
  <si>
    <t>BA</t>
  </si>
  <si>
    <t>097023105</t>
  </si>
  <si>
    <t>LMT</t>
  </si>
  <si>
    <t>539830109</t>
  </si>
  <si>
    <t>NOC</t>
  </si>
  <si>
    <t>666807102</t>
  </si>
  <si>
    <t>Total Aerospace &amp; Defense</t>
  </si>
  <si>
    <t>SATS</t>
  </si>
  <si>
    <t>278768106</t>
  </si>
  <si>
    <t>VSAT</t>
  </si>
  <si>
    <t>92552V100</t>
  </si>
  <si>
    <t>Total Communications Equipment</t>
  </si>
  <si>
    <t>058498106</t>
  </si>
  <si>
    <t>GSAT</t>
  </si>
  <si>
    <t>378973408</t>
  </si>
  <si>
    <t>IRDM</t>
  </si>
  <si>
    <t>46269C102</t>
  </si>
  <si>
    <t>Total Diversified Telecommunication Services</t>
  </si>
  <si>
    <t>TRMB</t>
  </si>
  <si>
    <t>896239100</t>
  </si>
  <si>
    <t>HON</t>
  </si>
  <si>
    <t>438516106</t>
  </si>
  <si>
    <t>DISH</t>
  </si>
  <si>
    <t>25470M109</t>
  </si>
  <si>
    <t>SIRI</t>
  </si>
  <si>
    <t>82968B103</t>
  </si>
  <si>
    <t>Total Media</t>
  </si>
  <si>
    <t>FGXXX</t>
  </si>
  <si>
    <t>31846V336</t>
  </si>
  <si>
    <t>ARQQ</t>
  </si>
  <si>
    <t>G0567U101</t>
  </si>
  <si>
    <t xml:space="preserve">Italy - 0.1% </t>
  </si>
  <si>
    <t xml:space="preserve">Professional Services - 1.7% </t>
  </si>
  <si>
    <t xml:space="preserve">Weathernews, Inc. </t>
  </si>
  <si>
    <t>4825 JP</t>
  </si>
  <si>
    <t>6311762</t>
  </si>
  <si>
    <t>TOM2 NA</t>
  </si>
  <si>
    <t>BFY1TC8</t>
  </si>
  <si>
    <t xml:space="preserve">L3Harris Technologies, Inc. </t>
  </si>
  <si>
    <t>LHX</t>
  </si>
  <si>
    <t>502431109</t>
  </si>
  <si>
    <t xml:space="preserve">Lockheed Martin Corp. </t>
  </si>
  <si>
    <t xml:space="preserve">Northrop Grumman Corp. </t>
  </si>
  <si>
    <t>RTX</t>
  </si>
  <si>
    <t>75513E101</t>
  </si>
  <si>
    <t>RKLB</t>
  </si>
  <si>
    <t>773122106</t>
  </si>
  <si>
    <t>SIDU</t>
  </si>
  <si>
    <t>826165102</t>
  </si>
  <si>
    <t>Terran Orbital Corp. (a)(b)</t>
  </si>
  <si>
    <t>LLAP</t>
  </si>
  <si>
    <t>88105P103</t>
  </si>
  <si>
    <t>Virgin Galactic Holdings, Inc. (a)(b)</t>
  </si>
  <si>
    <t>SPCE</t>
  </si>
  <si>
    <t>92766K106</t>
  </si>
  <si>
    <t xml:space="preserve">Comtech Telecommunications Corp. </t>
  </si>
  <si>
    <t>CMTL</t>
  </si>
  <si>
    <t>205826209</t>
  </si>
  <si>
    <t xml:space="preserve">Ball Corp. </t>
  </si>
  <si>
    <t>BALL</t>
  </si>
  <si>
    <t>AST SpaceMobile, Inc. (a)(b)</t>
  </si>
  <si>
    <t>ASTS</t>
  </si>
  <si>
    <t>00217D100</t>
  </si>
  <si>
    <t xml:space="preserve">Iridium Communications, Inc. </t>
  </si>
  <si>
    <t xml:space="preserve">Industrial Conglomerates - 2.1% </t>
  </si>
  <si>
    <t xml:space="preserve">Honeywell International, Inc. </t>
  </si>
  <si>
    <t>CMCSA</t>
  </si>
  <si>
    <t>20030N101</t>
  </si>
  <si>
    <t>BlackSky Technology, Inc. (a)(b)</t>
  </si>
  <si>
    <t>BKSY</t>
  </si>
  <si>
    <t>09263B108</t>
  </si>
  <si>
    <t>PL</t>
  </si>
  <si>
    <t>72703X106</t>
  </si>
  <si>
    <t>Total Professional Services</t>
  </si>
  <si>
    <t>0</t>
  </si>
  <si>
    <t>July 31, 2023 (Unaudited)</t>
  </si>
  <si>
    <t>COMMON STOCKS - 99.5%</t>
  </si>
  <si>
    <t xml:space="preserve">Cayman Islands - 0.3% </t>
  </si>
  <si>
    <t xml:space="preserve">Software - 0.3% </t>
  </si>
  <si>
    <t xml:space="preserve">France - 5.3% </t>
  </si>
  <si>
    <t xml:space="preserve">Media - 4.9% </t>
  </si>
  <si>
    <t xml:space="preserve">Japan - 6.5% </t>
  </si>
  <si>
    <t>9348 JP</t>
  </si>
  <si>
    <t>BMF7MM5</t>
  </si>
  <si>
    <t xml:space="preserve">Media - 4.2% </t>
  </si>
  <si>
    <t xml:space="preserve">Luxembourg - 5.1% </t>
  </si>
  <si>
    <t xml:space="preserve">Media - 5.1% </t>
  </si>
  <si>
    <t xml:space="preserve">Netherlands - 6.4% </t>
  </si>
  <si>
    <t xml:space="preserve">Software - 4.3% </t>
  </si>
  <si>
    <t xml:space="preserve">Switzerland - 4.7% </t>
  </si>
  <si>
    <t xml:space="preserve">Household Durables - 4.7% </t>
  </si>
  <si>
    <t xml:space="preserve">United States - 71.1% </t>
  </si>
  <si>
    <t>Intuitive Machines, Inc. (a)(b)</t>
  </si>
  <si>
    <t>LUNR</t>
  </si>
  <si>
    <t>46125A100</t>
  </si>
  <si>
    <t>Rocket Lab USA, Inc. (a)(b)</t>
  </si>
  <si>
    <t xml:space="preserve">RTX Corp. </t>
  </si>
  <si>
    <t xml:space="preserve">Communications Equipment - 4.2% </t>
  </si>
  <si>
    <t xml:space="preserve">Containers &amp; Packaging - 0.6% </t>
  </si>
  <si>
    <t xml:space="preserve">Diversified Telecommunication Services - 14.7% </t>
  </si>
  <si>
    <t xml:space="preserve">Electronic Equipment, Instruments &amp; Components - 5.0% </t>
  </si>
  <si>
    <t xml:space="preserve">Media - 13.9% </t>
  </si>
  <si>
    <t xml:space="preserve">Professional Services - 5.0% </t>
  </si>
  <si>
    <t>TOTAL COMMON STOCKS (Cost $63,493,326)</t>
  </si>
  <si>
    <t>990VR1110</t>
  </si>
  <si>
    <t>Total Investments (Cost $77,638,152) - 128.1%</t>
  </si>
  <si>
    <t>Liabilities in Excess of Other Assets - (28.1)%</t>
  </si>
  <si>
    <t>4oCmUk1vw5swDMO9K+KAng7DgXYwXDtpxaHCoHFQbEnCsRzigKANw4nDruKAmmzDkcW9MEfDsmQqXcO+w73DqMKPwqVoVmAHw5siw7nDuB4fwq3DlRkLch7igKDCj8OMwp3CvkhSVSbFvcKuw5bDhlbCrcO0w5g4TwLDilDDl1JjW3jDk8KQcTYTe8Kkw6BtC8OKAloyHsKBVF4jFB4VwqHigKAXQ0fCoCPDguKAlOKAmAvCvsKqwqZBDxEcxaAjw6rDgFhXw4LDjsW+wrHCpRNTwrTDkcKnw5rCuVPFvcK+4oCaD8Ofwr0rAnMeGlXDsMO7w5vDrsKj4oKsKhjCnQnCtSgWw4t0wqbComXigJnDjsKjWeKEosOkw5FyxaHCqkjDjxfDtyrCnT3DpMOlAsOFenXDowDDhnjLhsKkwrJaw5LCpcOBNhPigJzFoR5PwqrigJgtw7HDmMOdHMKyUcOGQ+KAlMOyWMKiR1tgwo/DjSbCv+KAmsKjw4cDbwo1exnDgsK3w4AR4oCcJMOTdDhNKn5Yw6HDig7DrGEkw7rDnxZGwoHFkxfDulPDpljCssOuw5jDusKsw6oWw5/igJ1VScOow5/CqcOGfwfLhsO/w7XDmOKAogTCuEBNIGlDwqcpWcOkwqRI4oCg4oCTd8OFVyHDpwXDneKAsMO+B8OTRRrDjcOhw5PDk37Cu8OZw63Ct8W4f2w3AjQTSsKvbOKApsK34oCi4oCYV8OVwqbCssK9w6TigLnDpwkIf1MmEgHDsXo1w5zCusK2Ow7CssOQwq1Zdj95xpLCpQo1PcO3w6keXDjDm8O1wq5X4oCgHcOAWXnDk8OdwrZMwrwOIDhbB049w4TDkyROw6/DkmnDn3jGkn/CtXLDhcOfJ8Ozw4V7UOKAueKAoiJzRsOZw6Nkw6Fqw6fCr019Q3zCnSoew4zCrMO/AA==</t>
  </si>
  <si>
    <t>[maolewi;Procure Space NQ;Procure Space ETF NQ (7.31.2023).XLS]SOI'!$A$1</t>
  </si>
  <si>
    <t>[maolewi;Procure Space NQ;Procure Space ETF NQ (7.31.2023).XLS]SOI'!$A$1:$H$106</t>
  </si>
  <si>
    <t>w61YSW/DnDYUwr4Xw6h/IHQYJAd1JMKNZsaSFwTCjR3DhOKAocKm4oCmwp3FvgnFoHrFoSEi4oCYKkl5w6nCr8OvwqPCpMORSBrDi07FoAI9JAfDg8OkWz8+wr7igKbFocOze8OgVmnDksO8wqPigLBKxbjCqGXCuwvCj8Kle8OFceKEosOkw6DigJhdJVIkZcOAwqNFFMO6bB3igKF+wrzigqwYVyzDsMOXw4lm4oCiZGnDiGIee+KAlMOnPU0iLGhmIcKlw7cswq/igqw2W8O0w5PCunssw7ILb+KAk8ObwrMJFMKzwr8qZcOPKgPFoeKAkznDo8OgbMOSTCkr4oCiBcOTcBtww406CsK3wqstwo/DgF8HUcOiw4dBCH7igJnCrAM/w43DohXDp8KrBcOnxZM14oCZwrMdw77DpcOTwrbDiQRjfOKAnsOWw7HFkhXDpcOZC8OncMOsWnDCr8OyVMOIwp3CoRpKwqXDreKAmEHCsirDj2kK4oCga1FawqFkT8OpFmzCpcKlIUwSwpBWaCBNdMK5Bhdcw7Igw6zFvsOYPcKQwo/CrXXDshsrS8OQw4Qnd3wPaeKApsKyKiM3w7IexZItw5DigJ7DsX/DjeKAoioSw5A7w7LDpg/CrXjigKY2w69KPCzCucO7w73Dpm0PVRPDnG7FuCwD4oCTZsKrwqXFuMKk4oC5wq0fw4dpw6LCs2DDg8O8YMK5XSzDllHCuMWgxpLDtVHCul7DrcW9w5EZHcW+wqTLhsW+aiZ3w5Bzw7HDrsOdw63DtcOVw43DrcO1w7vDj8OXVz0gw67DoMO24oCwxaDDlMK8LsObw7ppwrxQJlNqxbhKw6grw5bCqxZVw4FKaixCceKAmMKhJRPFoTjigJnigKAMNEgOwrXDskXCp1HDq8Ofw6HDtULFoFEe4oCZ4oChxaAjwp0wXERDSsK3w5sNEXVow4ghw7hHw4fCr8Odw6cIUOKAminDsuKApibCkCHDnuKAmMKpDyw3w7DCrDjDizDDicK/Qno+deKCrMO5aUxPRBsTwqrCsmVlwqnCrBx4wqwyXTBLK8aSwrfDpzpIw7/DiuKAmlMt4oCT4oC5wp3CrD08aHRow6HDkcO2FMOCw5kYw6luXMKow6bigJ3DkUAgw67DjsOpIMO1wq8gY1VuP8OUw7zigJRMcyUd4oCZU8OGwrxxw5rigJhPE8O7NMKpG+KEon7CoUzDicK0SU9N4oCiGMKwwrTDq+KAsMOPy4bDgiMHXcOaNsKxJ8KdKsOKwqpUw5hp4oCwB8Klwr844oCUwq8g4oC6H8Whw60xw6gtYRzDrGcCPTJxDG5LOAQVwrc4wqdAw5bDs8Km4oSiPsOHw7HDksK0w4vCvUjDoSPCsBQOXTscw44Cwq7DssKqwpBmwrg9w6zDtsK1wqLDm8K9w7kED8OkfcONfFsjOMKyw6pDwrpJNztJwrVv4oC6bcOUPBXigLDDimdTwqPCocOBfTrDv+KAmS3DsFXLnMOhcE5wQmfDscOGTzjDjsK/TcOCw5ZBwrheJQnDn8K0WsOCYMO5YOKEoksXwq7DgSxrKsK94oCYGuKAuVDDjiR2E8OKwrgVw7duw7bCvMKoAxgLwqpqw4jigKHDpMO+w6RuNcW4wrLCvlNgwqjCkMOUAMOec0ofw5jDvSHCrT7Dq8OqYB/igJwG4oC6civColUlw6vCtMOvw4nDtsOAxZJLw7DDpXB/F8K1w7hvG8OhZG1mWOKAmTRjwrzCuypRw6DDu8OJFcOJwq0qy5zDrEsZw7HDt0FqMwXDqMKrw5tnTcOqxaANdw8iwrV7wrcJ4oCmwqzCuR3DgcOtwrphw5HCr8ONxb1IxZPDjyt8WsOxXsKBDeKAmXU+cDzCtOKAoOKAnURpbALCpm/CvCXCjTTDu+KAmsK4L8KrJBdmwo9XdwfDlsK6w5dRw5/DhCl3ZG1Cw53CseKAoMO9w6t/w61mLsK4w5/DmsOL4oCTbMK5XMKxy4bDozMew5tYw4zCosOMw5/DhsOhw5bDn8KkbBnDhsOROgnCtsORwo9eNhHDrMO/wqzigJzDvcOoF8OfacK/y5zCj15DBTDGkl/igLDDtcOZU2Eww6/FvsO+VEV7w7Bgw7jCkMOK4oCeNsO2RsKmKHvigKE3w6jDiMOBL8ORwrLCjcOyM1xH4oCUGMOQScKdU2ZNw67CgXLCtMW4f8KqwqnDtWvCr3kQw7bDisOAw6tnwrfDl0/DvhHigKHDp8OMGCpZwoE1JVxVX3jDnktfHF7DqOKAmMO5w6V5VxjigJTDp8KjUsOwBlVQC8K3SXt5LsOwE+KAsMOcMy0cw6YLw6/LhsOKI3XCrl54w6vDuSLFk0dBwrTCqBVHw7LDh8OzdcOyw4twwrV5TlTDgsW9YcKjxpLDtsKnGMK8XsKlO8KlWmHDnsKhakvDp8OyHw==</t>
  </si>
  <si>
    <t>[maolewi;Procure Space NQ;Procure Space ETF NQ (7.31.2023).XLS]SOI'!$A$113</t>
  </si>
  <si>
    <t>[maolewi;Procure Space NQ;Procure Space ETF NQ (7.31.2023).XLS]SOI'!$A$113:$B$115</t>
  </si>
  <si>
    <t>INVESTMENTS PURCHASED WITH PROCEEDS FROM SECURITIES LENDING COLLATERAL - 28.1%</t>
  </si>
  <si>
    <t>SHORT-TERM INVESTMENTS - 0.5%</t>
  </si>
  <si>
    <t xml:space="preserve">Money Market Funds - 0.5% </t>
  </si>
  <si>
    <t xml:space="preserve">(a) </t>
  </si>
  <si>
    <t xml:space="preserve">(b) </t>
  </si>
  <si>
    <t xml:space="preserve">(c) </t>
  </si>
  <si>
    <t xml:space="preserve">(d) </t>
  </si>
  <si>
    <t>The industry classifications listed above are in accordance with Global Industry Classification Standard (GICS®), which was developed by and/or is the exclusive property of MSCI, Inc. and Standard &amp; Poor Financial Services LLC ("S&amp;P").</t>
  </si>
  <si>
    <t>Boeing Co. (a)</t>
  </si>
  <si>
    <t>ViaSat, Inc. (a)</t>
  </si>
  <si>
    <t>Globalstar, Inc. (a)</t>
  </si>
  <si>
    <t>Trimble, Inc. (a)</t>
  </si>
  <si>
    <t>Planet Labs PBC (a)</t>
  </si>
  <si>
    <t>This security or a portion of this security was out on loan at July 31, 2023.</t>
  </si>
  <si>
    <t>Rate reflects annualized seven-day yield on July 31, 2023.</t>
  </si>
  <si>
    <t>As of July 31, 2023, the Fund had a significant portion of its assets invested in the Aerospace &amp; Defense industry.</t>
  </si>
  <si>
    <t>TOTAL SHORT-TERM INVESTMENTS  (Cost $261,774)</t>
  </si>
  <si>
    <t>INVESTMENTS PURCHASED WITH PROCEEDS FROM SECURITIES LENDING COLLATERAL (Cost $13,883,052)</t>
  </si>
  <si>
    <t>Ispace, Inc. (a)(b)</t>
  </si>
  <si>
    <t>Sirius XM Holdings, Inc. (b)</t>
  </si>
  <si>
    <t xml:space="preserve">Mount Vernon Liquid Assets Portfolio, LLC, 5.47% (c) </t>
  </si>
  <si>
    <t>Aerospace &amp; Defense - 25.6% (d)</t>
  </si>
  <si>
    <t>Aerospace &amp; Defense - 2.1% (d)</t>
  </si>
  <si>
    <t>Aerospace &amp; Defense - 0.6% (d)</t>
  </si>
  <si>
    <t>Aerospace &amp; Defense - 0.1% (d)</t>
  </si>
  <si>
    <t>Aerospace &amp; Defense - 0.4% (d)</t>
  </si>
  <si>
    <t>Comcast Corp. - Class A</t>
  </si>
  <si>
    <t>DISH Network Corp. - Class A (a)</t>
  </si>
  <si>
    <t>Sidus Space, Inc. - Class A (a)</t>
  </si>
  <si>
    <t>EchoStar Corp. - Class A (a)</t>
  </si>
  <si>
    <t>Sky Perfect JSAT Holdings, Inc. - ADR</t>
  </si>
  <si>
    <t>TomTom NV - ADR (a)</t>
  </si>
  <si>
    <t>Leonardo SpA - ADR</t>
  </si>
  <si>
    <t>Eutelsat Communications SA - ADR (b)</t>
  </si>
  <si>
    <t>Airbus SE - ADR</t>
  </si>
  <si>
    <t>Thales SA - ADR</t>
  </si>
  <si>
    <t>Arqit Quantum, Inc. (a)(b)</t>
  </si>
  <si>
    <t xml:space="preserve">Garmin, Ltd. </t>
  </si>
  <si>
    <t>First American Government Obligations Fund - Class X, 5.14% (c)</t>
  </si>
  <si>
    <t>ADR - American Depository Receipt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</si>
</sst>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#,##0_)_ ;_ * \(##,##0\)_ ;_ * \–_)_ ;@"/>
    <numFmt numFmtId="169" formatCode="&quot;&quot;_ * ##,##0_)_ ;&quot;&quot;_ * \(##,##0\)_ ;&quot;&quot;_ * \–_)_ ;@"/>
    <numFmt numFmtId="170" formatCode="_$_ * ##,##0_)_ ;_$_ * \(##,##0\)_ ;_$_ * \–_)_ ;@"/>
    <numFmt numFmtId="171" formatCode="&quot;$&quot;_ * ##,##0_)_ ;&quot;$&quot;_ * \(##,##0\)_ ;&quot;$&quot;_ * \–_)_ ;@"/>
    <numFmt numFmtId="172" formatCode="mmmm\ d\,\ yyyy"/>
    <numFmt numFmtId="173" formatCode="0.0&quot;%&quot;;\-0.0&quot;%&quot;;0&quot;%&quot;;@"/>
    <numFmt numFmtId="174" formatCode="0.0%"/>
    <numFmt numFmtId="175" formatCode="mmm\ dd\ yyyy"/>
    <numFmt numFmtId="176" formatCode="#,##0.000000;\(#,##0.000000\)"/>
    <numFmt numFmtId="177" formatCode="#,##0.000000000000;\(#,##0.000000000000\)"/>
    <numFmt numFmtId="178" formatCode="#,##0.0000000000;\(#,##0.0000000000\)"/>
    <numFmt numFmtId="179" formatCode="#,##0.00000000"/>
    <numFmt numFmtId="180" formatCode="#,##0.00;\(#,##0.00\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</numFmts>
  <fonts count="5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"/>
      <color indexed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32" fillId="0" borderId="0" applyFont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33" borderId="0">
      <alignment horizontal="center" vertical="center"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168" fontId="7" fillId="0" borderId="0" xfId="0" applyNumberFormat="1" applyFont="1" applyFill="1" applyBorder="1" applyAlignment="1" applyProtection="1">
      <alignment horizontal="right" wrapText="1"/>
      <protection/>
    </xf>
    <xf numFmtId="169" fontId="7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169" fontId="7" fillId="0" borderId="10" xfId="0" applyNumberFormat="1" applyFont="1" applyFill="1" applyBorder="1" applyAlignment="1" applyProtection="1">
      <alignment horizontal="right" wrapText="1"/>
      <protection/>
    </xf>
    <xf numFmtId="170" fontId="7" fillId="0" borderId="11" xfId="0" applyNumberFormat="1" applyFont="1" applyFill="1" applyBorder="1" applyAlignment="1" applyProtection="1">
      <alignment horizontal="right" wrapText="1"/>
      <protection/>
    </xf>
    <xf numFmtId="170" fontId="7" fillId="0" borderId="10" xfId="0" applyNumberFormat="1" applyFont="1" applyFill="1" applyBorder="1" applyAlignment="1" applyProtection="1">
      <alignment horizontal="right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left" wrapText="1" indent="1"/>
      <protection/>
    </xf>
    <xf numFmtId="168" fontId="7" fillId="0" borderId="1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170" fontId="7" fillId="0" borderId="0" xfId="0" applyNumberFormat="1" applyFont="1" applyFill="1" applyBorder="1" applyAlignment="1" applyProtection="1">
      <alignment horizontal="right" wrapText="1"/>
      <protection/>
    </xf>
    <xf numFmtId="10" fontId="8" fillId="0" borderId="0" xfId="66" applyNumberFormat="1" applyFont="1" applyFill="1" applyBorder="1" applyAlignment="1" applyProtection="1">
      <alignment horizontal="left" wrapText="1"/>
      <protection/>
    </xf>
    <xf numFmtId="10" fontId="50" fillId="0" borderId="0" xfId="66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2" fontId="7" fillId="0" borderId="10" xfId="50" applyNumberFormat="1" applyFont="1" applyFill="1" applyBorder="1" applyAlignment="1" applyProtection="1">
      <alignment horizontal="right" wrapText="1"/>
      <protection/>
    </xf>
    <xf numFmtId="180" fontId="13" fillId="0" borderId="0" xfId="62" applyNumberFormat="1" applyFont="1" applyFill="1" applyAlignment="1">
      <alignment horizontal="right" vertical="center"/>
      <protection/>
    </xf>
    <xf numFmtId="43" fontId="0" fillId="0" borderId="0" xfId="0" applyNumberFormat="1" applyFill="1" applyAlignment="1">
      <alignment/>
    </xf>
    <xf numFmtId="171" fontId="7" fillId="0" borderId="12" xfId="0" applyNumberFormat="1" applyFont="1" applyFill="1" applyBorder="1" applyAlignment="1" applyProtection="1">
      <alignment horizontal="right" wrapText="1"/>
      <protection/>
    </xf>
    <xf numFmtId="170" fontId="7" fillId="0" borderId="0" xfId="0" applyNumberFormat="1" applyFont="1" applyFill="1" applyBorder="1" applyAlignment="1" applyProtection="1">
      <alignment horizontal="left" wrapText="1"/>
      <protection/>
    </xf>
    <xf numFmtId="168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 indent="2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 inden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 indent="1"/>
      <protection/>
    </xf>
    <xf numFmtId="0" fontId="10" fillId="0" borderId="0" xfId="0" applyFont="1" applyFill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 indent="2"/>
      <protection/>
    </xf>
    <xf numFmtId="0" fontId="7" fillId="0" borderId="0" xfId="0" applyNumberFormat="1" applyFont="1" applyFill="1" applyBorder="1" applyAlignment="1" applyProtection="1">
      <alignment horizontal="left" wrapText="1" indent="2"/>
      <protection/>
    </xf>
    <xf numFmtId="0" fontId="8" fillId="0" borderId="0" xfId="0" applyNumberFormat="1" applyFont="1" applyFill="1" applyBorder="1" applyAlignment="1" applyProtection="1">
      <alignment horizontal="left" wrapText="1" indent="2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Fill="1" applyAlignment="1">
      <alignment horizontal="left" wrapText="1" inden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te" xfId="63"/>
    <cellStyle name="Note 2" xfId="64"/>
    <cellStyle name="Output" xfId="65"/>
    <cellStyle name="Percent" xfId="66"/>
    <cellStyle name="Title" xfId="67"/>
    <cellStyle name="Title 2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2</v>
      </c>
      <c r="B1" t="s">
        <v>139</v>
      </c>
      <c r="C1" t="b">
        <v>0</v>
      </c>
      <c r="D1" s="1" t="s">
        <v>140</v>
      </c>
      <c r="E1" s="1" t="s">
        <v>141</v>
      </c>
      <c r="F1">
        <v>0</v>
      </c>
      <c r="G1">
        <v>0</v>
      </c>
    </row>
    <row r="2" spans="1:7" ht="12.75">
      <c r="A2" t="s">
        <v>0</v>
      </c>
      <c r="B2" t="s">
        <v>142</v>
      </c>
      <c r="C2" t="b">
        <v>0</v>
      </c>
      <c r="D2" s="1" t="s">
        <v>143</v>
      </c>
      <c r="E2" s="1" t="s">
        <v>144</v>
      </c>
      <c r="F2">
        <v>6</v>
      </c>
      <c r="G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BreakPreview" zoomScale="110" zoomScaleSheetLayoutView="110" zoomScalePageLayoutView="0" workbookViewId="0" topLeftCell="A82">
      <selection activeCell="A101" sqref="A101:D101"/>
    </sheetView>
  </sheetViews>
  <sheetFormatPr defaultColWidth="9.140625" defaultRowHeight="12.75"/>
  <cols>
    <col min="1" max="1" width="4.7109375" style="22" bestFit="1" customWidth="1"/>
    <col min="2" max="2" width="98.140625" style="22" bestFit="1" customWidth="1"/>
    <col min="3" max="3" width="13.7109375" style="22" customWidth="1"/>
    <col min="4" max="4" width="3.421875" style="22" customWidth="1"/>
    <col min="5" max="8" width="13.7109375" style="22" customWidth="1"/>
    <col min="9" max="9" width="9.140625" style="22" customWidth="1"/>
    <col min="10" max="10" width="14.28125" style="22" bestFit="1" customWidth="1"/>
    <col min="11" max="16384" width="9.140625" style="22" customWidth="1"/>
  </cols>
  <sheetData>
    <row r="1" spans="1:8" ht="18.75">
      <c r="A1" s="40" t="s">
        <v>15</v>
      </c>
      <c r="B1" s="40"/>
      <c r="C1" s="4" t="s">
        <v>3</v>
      </c>
      <c r="D1" s="5" t="s">
        <v>3</v>
      </c>
      <c r="E1" s="6" t="s">
        <v>3</v>
      </c>
      <c r="F1" s="6" t="s">
        <v>3</v>
      </c>
      <c r="G1" s="6" t="s">
        <v>3</v>
      </c>
      <c r="H1" s="6" t="s">
        <v>3</v>
      </c>
    </row>
    <row r="2" spans="1:8" ht="15">
      <c r="A2" s="41" t="s">
        <v>9</v>
      </c>
      <c r="B2" s="41"/>
      <c r="C2" s="7" t="s">
        <v>3</v>
      </c>
      <c r="D2" s="8" t="s">
        <v>3</v>
      </c>
      <c r="E2" s="7" t="s">
        <v>3</v>
      </c>
      <c r="F2" s="7" t="s">
        <v>3</v>
      </c>
      <c r="G2" s="7" t="s">
        <v>3</v>
      </c>
      <c r="H2" s="7" t="s">
        <v>3</v>
      </c>
    </row>
    <row r="3" spans="1:8" ht="15">
      <c r="A3" s="41" t="s">
        <v>107</v>
      </c>
      <c r="B3" s="41"/>
      <c r="C3" s="7" t="s">
        <v>3</v>
      </c>
      <c r="D3" s="8" t="s">
        <v>3</v>
      </c>
      <c r="E3" s="7" t="s">
        <v>3</v>
      </c>
      <c r="F3" s="7" t="s">
        <v>3</v>
      </c>
      <c r="G3" s="7" t="s">
        <v>3</v>
      </c>
      <c r="H3" s="7" t="s">
        <v>3</v>
      </c>
    </row>
    <row r="4" spans="1:8" ht="21.75">
      <c r="A4" s="29" t="s">
        <v>3</v>
      </c>
      <c r="B4" s="29"/>
      <c r="C4" s="15" t="s">
        <v>4</v>
      </c>
      <c r="D4" s="9" t="s">
        <v>3</v>
      </c>
      <c r="E4" s="15" t="s">
        <v>11</v>
      </c>
      <c r="F4" s="9" t="s">
        <v>3</v>
      </c>
      <c r="G4" s="15" t="s">
        <v>5</v>
      </c>
      <c r="H4" s="15" t="s">
        <v>6</v>
      </c>
    </row>
    <row r="5" spans="1:8" ht="12.75">
      <c r="A5" s="34" t="s">
        <v>108</v>
      </c>
      <c r="B5" s="34"/>
      <c r="C5" s="10" t="s">
        <v>3</v>
      </c>
      <c r="D5" s="9" t="s">
        <v>3</v>
      </c>
      <c r="E5" s="10" t="s">
        <v>3</v>
      </c>
      <c r="F5" s="9" t="s">
        <v>3</v>
      </c>
      <c r="G5" s="9" t="s">
        <v>3</v>
      </c>
      <c r="H5" s="9" t="s">
        <v>3</v>
      </c>
    </row>
    <row r="6" spans="1:8" ht="12.75">
      <c r="A6" s="34" t="s">
        <v>109</v>
      </c>
      <c r="B6" s="34"/>
      <c r="C6" s="9" t="s">
        <v>3</v>
      </c>
      <c r="D6" s="9" t="s">
        <v>3</v>
      </c>
      <c r="E6" s="9" t="s">
        <v>3</v>
      </c>
      <c r="F6" s="9" t="s">
        <v>3</v>
      </c>
      <c r="G6" s="9" t="s">
        <v>3</v>
      </c>
      <c r="H6" s="9" t="s">
        <v>3</v>
      </c>
    </row>
    <row r="7" spans="1:8" ht="12.75">
      <c r="A7" s="37" t="s">
        <v>110</v>
      </c>
      <c r="B7" s="37"/>
      <c r="C7" s="9" t="s">
        <v>3</v>
      </c>
      <c r="D7" s="9" t="s">
        <v>3</v>
      </c>
      <c r="E7" s="9" t="s">
        <v>3</v>
      </c>
      <c r="F7" s="9" t="s">
        <v>3</v>
      </c>
      <c r="G7" s="9" t="s">
        <v>3</v>
      </c>
      <c r="H7" s="9" t="s">
        <v>3</v>
      </c>
    </row>
    <row r="8" spans="1:8" ht="12.75">
      <c r="A8" s="38" t="s">
        <v>181</v>
      </c>
      <c r="B8" s="30"/>
      <c r="C8" s="2">
        <v>121556</v>
      </c>
      <c r="D8" s="9" t="s">
        <v>3</v>
      </c>
      <c r="E8" s="23">
        <v>142221</v>
      </c>
      <c r="F8" s="20">
        <f>ROUND(E8/$E$97,3)</f>
        <v>0.003</v>
      </c>
      <c r="G8" s="9" t="s">
        <v>61</v>
      </c>
      <c r="H8" s="9" t="s">
        <v>62</v>
      </c>
    </row>
    <row r="9" spans="1:8" ht="12.75">
      <c r="A9" s="29" t="s">
        <v>3</v>
      </c>
      <c r="B9" s="29"/>
      <c r="C9" s="9" t="s">
        <v>3</v>
      </c>
      <c r="D9" s="9" t="s">
        <v>3</v>
      </c>
      <c r="E9" s="11" t="s">
        <v>3</v>
      </c>
      <c r="F9" s="9" t="s">
        <v>3</v>
      </c>
      <c r="G9" s="9" t="s">
        <v>3</v>
      </c>
      <c r="H9" s="9" t="s">
        <v>3</v>
      </c>
    </row>
    <row r="10" spans="1:8" ht="12.75">
      <c r="A10" s="34" t="s">
        <v>111</v>
      </c>
      <c r="B10" s="34"/>
      <c r="C10" s="9" t="s">
        <v>3</v>
      </c>
      <c r="D10" s="9" t="s">
        <v>3</v>
      </c>
      <c r="E10" s="9" t="s">
        <v>3</v>
      </c>
      <c r="F10" s="9" t="s">
        <v>3</v>
      </c>
      <c r="G10" s="9" t="s">
        <v>3</v>
      </c>
      <c r="H10" s="9" t="s">
        <v>3</v>
      </c>
    </row>
    <row r="11" spans="1:8" ht="12.75">
      <c r="A11" s="39" t="s">
        <v>170</v>
      </c>
      <c r="B11" s="37"/>
      <c r="C11" s="9" t="s">
        <v>3</v>
      </c>
      <c r="D11" s="9" t="s">
        <v>3</v>
      </c>
      <c r="E11" s="9" t="s">
        <v>3</v>
      </c>
      <c r="F11" s="9" t="s">
        <v>3</v>
      </c>
      <c r="G11" s="9" t="s">
        <v>3</v>
      </c>
      <c r="H11" s="9" t="s">
        <v>3</v>
      </c>
    </row>
    <row r="12" spans="1:8" ht="12.75">
      <c r="A12" s="38" t="s">
        <v>180</v>
      </c>
      <c r="B12" s="30"/>
      <c r="C12" s="2">
        <v>1266</v>
      </c>
      <c r="D12" s="9" t="s">
        <v>3</v>
      </c>
      <c r="E12" s="12">
        <v>189762</v>
      </c>
      <c r="F12" s="20">
        <f>ROUND(E12/$E$97,3)</f>
        <v>0.004</v>
      </c>
      <c r="G12" s="9" t="s">
        <v>16</v>
      </c>
      <c r="H12" s="9" t="s">
        <v>17</v>
      </c>
    </row>
    <row r="13" spans="1:8" ht="12.75">
      <c r="A13" s="37" t="s">
        <v>112</v>
      </c>
      <c r="B13" s="37"/>
      <c r="C13" s="9" t="s">
        <v>3</v>
      </c>
      <c r="D13" s="9" t="s">
        <v>3</v>
      </c>
      <c r="E13" s="9" t="s">
        <v>3</v>
      </c>
      <c r="F13" s="9" t="s">
        <v>3</v>
      </c>
      <c r="G13" s="9" t="s">
        <v>3</v>
      </c>
      <c r="H13" s="9" t="s">
        <v>3</v>
      </c>
    </row>
    <row r="14" spans="1:8" ht="12.75">
      <c r="A14" s="38" t="s">
        <v>178</v>
      </c>
      <c r="B14" s="30"/>
      <c r="C14" s="2">
        <v>357114</v>
      </c>
      <c r="D14" s="9" t="s">
        <v>3</v>
      </c>
      <c r="E14" s="12">
        <v>2411629</v>
      </c>
      <c r="F14" s="20">
        <f>ROUND(E14/$E$97,3)</f>
        <v>0.049</v>
      </c>
      <c r="G14" s="9" t="s">
        <v>18</v>
      </c>
      <c r="H14" s="9" t="s">
        <v>19</v>
      </c>
    </row>
    <row r="15" spans="1:8" ht="12.75">
      <c r="A15" s="29" t="s">
        <v>14</v>
      </c>
      <c r="B15" s="29"/>
      <c r="C15" s="9" t="s">
        <v>3</v>
      </c>
      <c r="D15" s="9" t="s">
        <v>3</v>
      </c>
      <c r="E15" s="13">
        <f>+E14+E12</f>
        <v>2601391</v>
      </c>
      <c r="F15" s="20">
        <f>+F14+F12</f>
        <v>0.053000000000000005</v>
      </c>
      <c r="G15" s="9" t="s">
        <v>3</v>
      </c>
      <c r="H15" s="9" t="s">
        <v>3</v>
      </c>
    </row>
    <row r="16" spans="1:8" ht="12.75">
      <c r="A16" s="29" t="s">
        <v>3</v>
      </c>
      <c r="B16" s="29"/>
      <c r="C16" s="9" t="s">
        <v>3</v>
      </c>
      <c r="D16" s="9" t="s">
        <v>3</v>
      </c>
      <c r="E16" s="11" t="s">
        <v>3</v>
      </c>
      <c r="F16" s="20" t="s">
        <v>3</v>
      </c>
      <c r="G16" s="9" t="s">
        <v>3</v>
      </c>
      <c r="H16" s="9" t="s">
        <v>3</v>
      </c>
    </row>
    <row r="17" spans="1:8" ht="12.75">
      <c r="A17" s="34" t="s">
        <v>63</v>
      </c>
      <c r="B17" s="34"/>
      <c r="C17" s="9" t="s">
        <v>3</v>
      </c>
      <c r="D17" s="9" t="s">
        <v>3</v>
      </c>
      <c r="E17" s="9" t="s">
        <v>3</v>
      </c>
      <c r="F17" s="20" t="s">
        <v>3</v>
      </c>
      <c r="G17" s="9" t="s">
        <v>3</v>
      </c>
      <c r="H17" s="9" t="s">
        <v>3</v>
      </c>
    </row>
    <row r="18" spans="1:8" ht="12.75">
      <c r="A18" s="39" t="s">
        <v>169</v>
      </c>
      <c r="B18" s="37"/>
      <c r="C18" s="9" t="s">
        <v>3</v>
      </c>
      <c r="D18" s="9" t="s">
        <v>3</v>
      </c>
      <c r="E18" s="9" t="s">
        <v>3</v>
      </c>
      <c r="F18" s="20" t="s">
        <v>3</v>
      </c>
      <c r="G18" s="9" t="s">
        <v>3</v>
      </c>
      <c r="H18" s="9" t="s">
        <v>3</v>
      </c>
    </row>
    <row r="19" spans="1:8" ht="12.75">
      <c r="A19" s="38" t="s">
        <v>177</v>
      </c>
      <c r="B19" s="30"/>
      <c r="C19" s="2">
        <v>4933</v>
      </c>
      <c r="D19" s="9" t="s">
        <v>3</v>
      </c>
      <c r="E19" s="12">
        <v>66980</v>
      </c>
      <c r="F19" s="20">
        <f>ROUND(E19/$E$97,3)</f>
        <v>0.001</v>
      </c>
      <c r="G19" s="9" t="s">
        <v>20</v>
      </c>
      <c r="H19" s="9" t="s">
        <v>21</v>
      </c>
    </row>
    <row r="20" spans="1:8" ht="12.75">
      <c r="A20" s="29" t="s">
        <v>3</v>
      </c>
      <c r="B20" s="29"/>
      <c r="C20" s="9" t="s">
        <v>3</v>
      </c>
      <c r="D20" s="9" t="s">
        <v>3</v>
      </c>
      <c r="E20" s="11" t="s">
        <v>3</v>
      </c>
      <c r="F20" s="20" t="s">
        <v>3</v>
      </c>
      <c r="G20" s="9" t="s">
        <v>3</v>
      </c>
      <c r="H20" s="9" t="s">
        <v>3</v>
      </c>
    </row>
    <row r="21" spans="1:8" ht="12.75">
      <c r="A21" s="34" t="s">
        <v>113</v>
      </c>
      <c r="B21" s="34"/>
      <c r="C21" s="9" t="s">
        <v>3</v>
      </c>
      <c r="D21" s="9" t="s">
        <v>3</v>
      </c>
      <c r="E21" s="9" t="s">
        <v>3</v>
      </c>
      <c r="F21" s="20" t="s">
        <v>3</v>
      </c>
      <c r="G21" s="9" t="s">
        <v>3</v>
      </c>
      <c r="H21" s="9" t="s">
        <v>3</v>
      </c>
    </row>
    <row r="22" spans="1:8" ht="12.75">
      <c r="A22" s="39" t="s">
        <v>168</v>
      </c>
      <c r="B22" s="37"/>
      <c r="C22" s="9" t="s">
        <v>3</v>
      </c>
      <c r="D22" s="9" t="s">
        <v>3</v>
      </c>
      <c r="E22" s="9" t="s">
        <v>3</v>
      </c>
      <c r="F22" s="20" t="s">
        <v>3</v>
      </c>
      <c r="G22" s="9" t="s">
        <v>3</v>
      </c>
      <c r="H22" s="9" t="s">
        <v>3</v>
      </c>
    </row>
    <row r="23" spans="1:8" ht="12.75">
      <c r="A23" s="38" t="s">
        <v>163</v>
      </c>
      <c r="B23" s="30"/>
      <c r="C23" s="2">
        <v>29800</v>
      </c>
      <c r="D23" s="9" t="s">
        <v>3</v>
      </c>
      <c r="E23" s="12">
        <v>279165</v>
      </c>
      <c r="F23" s="20">
        <f>ROUND(E23/$E$97,3)</f>
        <v>0.006</v>
      </c>
      <c r="G23" s="9" t="s">
        <v>114</v>
      </c>
      <c r="H23" s="9" t="s">
        <v>115</v>
      </c>
    </row>
    <row r="24" spans="1:8" ht="12.75">
      <c r="A24" s="37" t="s">
        <v>116</v>
      </c>
      <c r="B24" s="37"/>
      <c r="C24" s="9" t="s">
        <v>3</v>
      </c>
      <c r="D24" s="9" t="s">
        <v>3</v>
      </c>
      <c r="E24" s="9" t="s">
        <v>3</v>
      </c>
      <c r="F24" s="20" t="s">
        <v>3</v>
      </c>
      <c r="G24" s="9" t="s">
        <v>3</v>
      </c>
      <c r="H24" s="9" t="s">
        <v>3</v>
      </c>
    </row>
    <row r="25" spans="1:8" ht="12.75">
      <c r="A25" s="38" t="s">
        <v>175</v>
      </c>
      <c r="B25" s="30"/>
      <c r="C25" s="2">
        <v>501100</v>
      </c>
      <c r="D25" s="9" t="s">
        <v>3</v>
      </c>
      <c r="E25" s="12">
        <v>2091444</v>
      </c>
      <c r="F25" s="20">
        <f>ROUND(E25/$E$97,3)</f>
        <v>0.042</v>
      </c>
      <c r="G25" s="9" t="s">
        <v>22</v>
      </c>
      <c r="H25" s="9" t="s">
        <v>23</v>
      </c>
    </row>
    <row r="26" spans="1:8" ht="12.75">
      <c r="A26" s="37" t="s">
        <v>64</v>
      </c>
      <c r="B26" s="37"/>
      <c r="C26" s="9" t="s">
        <v>3</v>
      </c>
      <c r="D26" s="9" t="s">
        <v>3</v>
      </c>
      <c r="E26" s="9" t="s">
        <v>3</v>
      </c>
      <c r="F26" s="20" t="s">
        <v>3</v>
      </c>
      <c r="G26" s="9" t="s">
        <v>3</v>
      </c>
      <c r="H26" s="9" t="s">
        <v>3</v>
      </c>
    </row>
    <row r="27" spans="1:8" ht="12.75">
      <c r="A27" s="30" t="s">
        <v>65</v>
      </c>
      <c r="B27" s="30"/>
      <c r="C27" s="2">
        <v>18700</v>
      </c>
      <c r="D27" s="9" t="s">
        <v>3</v>
      </c>
      <c r="E27" s="12">
        <v>837078</v>
      </c>
      <c r="F27" s="20">
        <f>ROUND(E27/$E$97,3)</f>
        <v>0.017</v>
      </c>
      <c r="G27" s="9" t="s">
        <v>66</v>
      </c>
      <c r="H27" s="9" t="s">
        <v>67</v>
      </c>
    </row>
    <row r="28" spans="1:8" ht="12.75">
      <c r="A28" s="29" t="s">
        <v>12</v>
      </c>
      <c r="B28" s="29"/>
      <c r="C28" s="9" t="s">
        <v>3</v>
      </c>
      <c r="D28" s="9" t="s">
        <v>3</v>
      </c>
      <c r="E28" s="13">
        <f>+E27+E25+E23</f>
        <v>3207687</v>
      </c>
      <c r="F28" s="20">
        <f>+F27+F25+F23</f>
        <v>0.065</v>
      </c>
      <c r="G28" s="9" t="s">
        <v>3</v>
      </c>
      <c r="H28" s="9" t="s">
        <v>3</v>
      </c>
    </row>
    <row r="29" spans="1:8" ht="12.75">
      <c r="A29" s="29" t="s">
        <v>3</v>
      </c>
      <c r="B29" s="29"/>
      <c r="C29" s="9" t="s">
        <v>3</v>
      </c>
      <c r="D29" s="9" t="s">
        <v>3</v>
      </c>
      <c r="E29" s="11" t="s">
        <v>3</v>
      </c>
      <c r="F29" s="20" t="s">
        <v>3</v>
      </c>
      <c r="G29" s="9" t="s">
        <v>3</v>
      </c>
      <c r="H29" s="9" t="s">
        <v>3</v>
      </c>
    </row>
    <row r="30" spans="1:8" ht="12.75">
      <c r="A30" s="34" t="s">
        <v>117</v>
      </c>
      <c r="B30" s="34"/>
      <c r="C30" s="9" t="s">
        <v>3</v>
      </c>
      <c r="D30" s="9" t="s">
        <v>3</v>
      </c>
      <c r="E30" s="9" t="s">
        <v>3</v>
      </c>
      <c r="F30" s="20" t="s">
        <v>3</v>
      </c>
      <c r="G30" s="9" t="s">
        <v>3</v>
      </c>
      <c r="H30" s="9" t="s">
        <v>3</v>
      </c>
    </row>
    <row r="31" spans="1:8" ht="12.75">
      <c r="A31" s="37" t="s">
        <v>118</v>
      </c>
      <c r="B31" s="37"/>
      <c r="C31" s="9" t="s">
        <v>3</v>
      </c>
      <c r="D31" s="9" t="s">
        <v>3</v>
      </c>
      <c r="E31" s="9" t="s">
        <v>3</v>
      </c>
      <c r="F31" s="20" t="s">
        <v>3</v>
      </c>
      <c r="G31" s="9" t="s">
        <v>3</v>
      </c>
      <c r="H31" s="9" t="s">
        <v>3</v>
      </c>
    </row>
    <row r="32" spans="1:8" ht="12.75">
      <c r="A32" s="30" t="s">
        <v>24</v>
      </c>
      <c r="B32" s="30"/>
      <c r="C32" s="2">
        <v>383707</v>
      </c>
      <c r="D32" s="9" t="s">
        <v>3</v>
      </c>
      <c r="E32" s="12">
        <v>2491796</v>
      </c>
      <c r="F32" s="21">
        <f>ROUND(E32/$E$97,3)+0.001</f>
        <v>0.051000000000000004</v>
      </c>
      <c r="G32" s="9" t="s">
        <v>25</v>
      </c>
      <c r="H32" s="9" t="s">
        <v>26</v>
      </c>
    </row>
    <row r="33" spans="1:8" ht="12.75">
      <c r="A33" s="29" t="s">
        <v>3</v>
      </c>
      <c r="B33" s="29"/>
      <c r="C33" s="9" t="s">
        <v>3</v>
      </c>
      <c r="D33" s="9" t="s">
        <v>3</v>
      </c>
      <c r="E33" s="11" t="s">
        <v>3</v>
      </c>
      <c r="F33" s="20" t="s">
        <v>3</v>
      </c>
      <c r="G33" s="9" t="s">
        <v>3</v>
      </c>
      <c r="H33" s="9" t="s">
        <v>3</v>
      </c>
    </row>
    <row r="34" spans="1:8" ht="12.75">
      <c r="A34" s="34" t="s">
        <v>119</v>
      </c>
      <c r="B34" s="34"/>
      <c r="C34" s="9" t="s">
        <v>3</v>
      </c>
      <c r="D34" s="9" t="s">
        <v>3</v>
      </c>
      <c r="E34" s="9" t="s">
        <v>3</v>
      </c>
      <c r="F34" s="20" t="s">
        <v>3</v>
      </c>
      <c r="G34" s="9" t="s">
        <v>3</v>
      </c>
      <c r="H34" s="9" t="s">
        <v>3</v>
      </c>
    </row>
    <row r="35" spans="1:8" ht="12.75">
      <c r="A35" s="39" t="s">
        <v>167</v>
      </c>
      <c r="B35" s="37"/>
      <c r="C35" s="9" t="s">
        <v>3</v>
      </c>
      <c r="D35" s="9" t="s">
        <v>3</v>
      </c>
      <c r="E35" s="9" t="s">
        <v>3</v>
      </c>
      <c r="F35" s="20" t="s">
        <v>3</v>
      </c>
      <c r="G35" s="9" t="s">
        <v>3</v>
      </c>
      <c r="H35" s="9" t="s">
        <v>3</v>
      </c>
    </row>
    <row r="36" spans="1:8" ht="12.75">
      <c r="A36" s="38" t="s">
        <v>179</v>
      </c>
      <c r="B36" s="30"/>
      <c r="C36" s="2">
        <v>7163</v>
      </c>
      <c r="D36" s="9" t="s">
        <v>3</v>
      </c>
      <c r="E36" s="12">
        <v>1058114</v>
      </c>
      <c r="F36" s="20">
        <f>ROUND(E36/$E$97,3)</f>
        <v>0.021</v>
      </c>
      <c r="G36" s="9" t="s">
        <v>27</v>
      </c>
      <c r="H36" s="9" t="s">
        <v>28</v>
      </c>
    </row>
    <row r="37" spans="1:8" ht="12.75">
      <c r="A37" s="37" t="s">
        <v>120</v>
      </c>
      <c r="B37" s="37"/>
      <c r="C37" s="9" t="s">
        <v>3</v>
      </c>
      <c r="D37" s="9" t="s">
        <v>3</v>
      </c>
      <c r="E37" s="9" t="s">
        <v>3</v>
      </c>
      <c r="F37" s="20" t="s">
        <v>3</v>
      </c>
      <c r="G37" s="9" t="s">
        <v>3</v>
      </c>
      <c r="H37" s="9" t="s">
        <v>3</v>
      </c>
    </row>
    <row r="38" spans="1:8" ht="12.75">
      <c r="A38" s="38" t="s">
        <v>176</v>
      </c>
      <c r="B38" s="30"/>
      <c r="C38" s="2">
        <v>242070</v>
      </c>
      <c r="D38" s="9" t="s">
        <v>3</v>
      </c>
      <c r="E38" s="12">
        <v>2120471</v>
      </c>
      <c r="F38" s="20">
        <f>ROUND(E38/$E$97,3)</f>
        <v>0.043</v>
      </c>
      <c r="G38" s="9" t="s">
        <v>68</v>
      </c>
      <c r="H38" s="9" t="s">
        <v>69</v>
      </c>
    </row>
    <row r="39" spans="1:8" ht="12.75">
      <c r="A39" s="29" t="s">
        <v>29</v>
      </c>
      <c r="B39" s="29"/>
      <c r="C39" s="9" t="s">
        <v>3</v>
      </c>
      <c r="D39" s="9" t="s">
        <v>3</v>
      </c>
      <c r="E39" s="13">
        <f>+E38+E36</f>
        <v>3178585</v>
      </c>
      <c r="F39" s="20">
        <f>+F38+F36</f>
        <v>0.064</v>
      </c>
      <c r="G39" s="9" t="s">
        <v>3</v>
      </c>
      <c r="H39" s="9" t="s">
        <v>3</v>
      </c>
    </row>
    <row r="40" spans="1:8" ht="12.75">
      <c r="A40" s="29" t="s">
        <v>3</v>
      </c>
      <c r="B40" s="29"/>
      <c r="C40" s="9" t="s">
        <v>3</v>
      </c>
      <c r="D40" s="9" t="s">
        <v>3</v>
      </c>
      <c r="E40" s="11" t="s">
        <v>3</v>
      </c>
      <c r="F40" s="20" t="s">
        <v>3</v>
      </c>
      <c r="G40" s="9" t="s">
        <v>3</v>
      </c>
      <c r="H40" s="9" t="s">
        <v>3</v>
      </c>
    </row>
    <row r="41" spans="1:8" ht="12.75">
      <c r="A41" s="34" t="s">
        <v>121</v>
      </c>
      <c r="B41" s="34"/>
      <c r="C41" s="9" t="s">
        <v>3</v>
      </c>
      <c r="D41" s="9" t="s">
        <v>3</v>
      </c>
      <c r="E41" s="9" t="s">
        <v>3</v>
      </c>
      <c r="F41" s="20" t="s">
        <v>3</v>
      </c>
      <c r="G41" s="9" t="s">
        <v>3</v>
      </c>
      <c r="H41" s="9" t="s">
        <v>3</v>
      </c>
    </row>
    <row r="42" spans="1:8" ht="12.75">
      <c r="A42" s="37" t="s">
        <v>122</v>
      </c>
      <c r="B42" s="37"/>
      <c r="C42" s="9" t="s">
        <v>3</v>
      </c>
      <c r="D42" s="9" t="s">
        <v>3</v>
      </c>
      <c r="E42" s="9" t="s">
        <v>3</v>
      </c>
      <c r="F42" s="20" t="s">
        <v>3</v>
      </c>
      <c r="G42" s="9" t="s">
        <v>3</v>
      </c>
      <c r="H42" s="9" t="s">
        <v>3</v>
      </c>
    </row>
    <row r="43" spans="1:8" ht="12.75">
      <c r="A43" s="38" t="s">
        <v>182</v>
      </c>
      <c r="B43" s="30"/>
      <c r="C43" s="2">
        <v>22063</v>
      </c>
      <c r="D43" s="9" t="s">
        <v>3</v>
      </c>
      <c r="E43" s="12">
        <v>2336251</v>
      </c>
      <c r="F43" s="20">
        <f>ROUND(E43/$E$97,3)</f>
        <v>0.047</v>
      </c>
      <c r="G43" s="9" t="s">
        <v>30</v>
      </c>
      <c r="H43" s="9" t="s">
        <v>31</v>
      </c>
    </row>
    <row r="44" spans="1:8" ht="12.75">
      <c r="A44" s="29" t="s">
        <v>3</v>
      </c>
      <c r="B44" s="29"/>
      <c r="C44" s="9" t="s">
        <v>3</v>
      </c>
      <c r="D44" s="9" t="s">
        <v>3</v>
      </c>
      <c r="E44" s="11" t="s">
        <v>3</v>
      </c>
      <c r="F44" s="20" t="s">
        <v>3</v>
      </c>
      <c r="G44" s="9" t="s">
        <v>3</v>
      </c>
      <c r="H44" s="9" t="s">
        <v>3</v>
      </c>
    </row>
    <row r="45" spans="1:8" ht="12.75">
      <c r="A45" s="34" t="s">
        <v>123</v>
      </c>
      <c r="B45" s="34"/>
      <c r="C45" s="9" t="s">
        <v>3</v>
      </c>
      <c r="D45" s="9" t="s">
        <v>3</v>
      </c>
      <c r="E45" s="9" t="s">
        <v>3</v>
      </c>
      <c r="F45" s="20" t="s">
        <v>3</v>
      </c>
      <c r="G45" s="9" t="s">
        <v>3</v>
      </c>
      <c r="H45" s="9" t="s">
        <v>3</v>
      </c>
    </row>
    <row r="46" spans="1:8" ht="12.75">
      <c r="A46" s="39" t="s">
        <v>166</v>
      </c>
      <c r="B46" s="37"/>
      <c r="C46" s="9" t="s">
        <v>3</v>
      </c>
      <c r="D46" s="9" t="s">
        <v>3</v>
      </c>
      <c r="E46" s="9" t="s">
        <v>3</v>
      </c>
      <c r="F46" s="20" t="s">
        <v>3</v>
      </c>
      <c r="G46" s="9" t="s">
        <v>3</v>
      </c>
      <c r="H46" s="9" t="s">
        <v>3</v>
      </c>
    </row>
    <row r="47" spans="1:8" ht="12.75">
      <c r="A47" s="30" t="s">
        <v>153</v>
      </c>
      <c r="B47" s="30"/>
      <c r="C47" s="2">
        <v>5342</v>
      </c>
      <c r="D47" s="9" t="s">
        <v>3</v>
      </c>
      <c r="E47" s="3">
        <v>1275937</v>
      </c>
      <c r="F47" s="20" t="s">
        <v>3</v>
      </c>
      <c r="G47" s="9" t="s">
        <v>32</v>
      </c>
      <c r="H47" s="9" t="s">
        <v>33</v>
      </c>
    </row>
    <row r="48" spans="1:8" ht="12.75">
      <c r="A48" s="30" t="s">
        <v>124</v>
      </c>
      <c r="B48" s="30"/>
      <c r="C48" s="2">
        <v>56398</v>
      </c>
      <c r="D48" s="9" t="s">
        <v>3</v>
      </c>
      <c r="E48" s="3">
        <v>476563</v>
      </c>
      <c r="F48" s="20" t="s">
        <v>3</v>
      </c>
      <c r="G48" s="9" t="s">
        <v>125</v>
      </c>
      <c r="H48" s="9" t="s">
        <v>126</v>
      </c>
    </row>
    <row r="49" spans="1:8" ht="12.75">
      <c r="A49" s="30" t="s">
        <v>70</v>
      </c>
      <c r="B49" s="30"/>
      <c r="C49" s="2">
        <v>6984</v>
      </c>
      <c r="D49" s="9" t="s">
        <v>3</v>
      </c>
      <c r="E49" s="3">
        <v>1323398</v>
      </c>
      <c r="F49" s="20" t="s">
        <v>3</v>
      </c>
      <c r="G49" s="9" t="s">
        <v>71</v>
      </c>
      <c r="H49" s="9" t="s">
        <v>72</v>
      </c>
    </row>
    <row r="50" spans="1:8" ht="12.75">
      <c r="A50" s="30" t="s">
        <v>73</v>
      </c>
      <c r="B50" s="30"/>
      <c r="C50" s="2">
        <v>2510</v>
      </c>
      <c r="D50" s="9" t="s">
        <v>3</v>
      </c>
      <c r="E50" s="3">
        <v>1120389</v>
      </c>
      <c r="F50" s="20" t="s">
        <v>3</v>
      </c>
      <c r="G50" s="9" t="s">
        <v>34</v>
      </c>
      <c r="H50" s="9" t="s">
        <v>35</v>
      </c>
    </row>
    <row r="51" spans="1:8" ht="12.75">
      <c r="A51" s="30" t="s">
        <v>74</v>
      </c>
      <c r="B51" s="30"/>
      <c r="C51" s="2">
        <v>2558</v>
      </c>
      <c r="D51" s="9" t="s">
        <v>3</v>
      </c>
      <c r="E51" s="3">
        <v>1138310</v>
      </c>
      <c r="F51" s="20" t="s">
        <v>3</v>
      </c>
      <c r="G51" s="9" t="s">
        <v>36</v>
      </c>
      <c r="H51" s="9" t="s">
        <v>37</v>
      </c>
    </row>
    <row r="52" spans="1:8" ht="12.75">
      <c r="A52" s="30" t="s">
        <v>127</v>
      </c>
      <c r="B52" s="30"/>
      <c r="C52" s="2">
        <v>441450</v>
      </c>
      <c r="D52" s="9" t="s">
        <v>3</v>
      </c>
      <c r="E52" s="3">
        <v>3253486</v>
      </c>
      <c r="F52" s="20" t="s">
        <v>3</v>
      </c>
      <c r="G52" s="9" t="s">
        <v>77</v>
      </c>
      <c r="H52" s="9" t="s">
        <v>78</v>
      </c>
    </row>
    <row r="53" spans="1:8" ht="12.75">
      <c r="A53" s="30" t="s">
        <v>128</v>
      </c>
      <c r="B53" s="30"/>
      <c r="C53" s="2">
        <v>11762</v>
      </c>
      <c r="D53" s="9" t="s">
        <v>3</v>
      </c>
      <c r="E53" s="3">
        <v>1034233</v>
      </c>
      <c r="F53" s="20" t="s">
        <v>3</v>
      </c>
      <c r="G53" s="9" t="s">
        <v>75</v>
      </c>
      <c r="H53" s="9" t="s">
        <v>76</v>
      </c>
    </row>
    <row r="54" spans="1:8" ht="12.75">
      <c r="A54" s="38" t="s">
        <v>173</v>
      </c>
      <c r="B54" s="30"/>
      <c r="C54" s="2">
        <v>139268</v>
      </c>
      <c r="D54" s="9" t="s">
        <v>3</v>
      </c>
      <c r="E54" s="3">
        <v>23606</v>
      </c>
      <c r="F54" s="20" t="s">
        <v>3</v>
      </c>
      <c r="G54" s="9" t="s">
        <v>79</v>
      </c>
      <c r="H54" s="9" t="s">
        <v>80</v>
      </c>
    </row>
    <row r="55" spans="1:8" ht="12.75">
      <c r="A55" s="30" t="s">
        <v>81</v>
      </c>
      <c r="B55" s="30"/>
      <c r="C55" s="2">
        <v>382891</v>
      </c>
      <c r="D55" s="9" t="s">
        <v>3</v>
      </c>
      <c r="E55" s="3">
        <v>574337</v>
      </c>
      <c r="F55" s="20" t="s">
        <v>3</v>
      </c>
      <c r="G55" s="9" t="s">
        <v>82</v>
      </c>
      <c r="H55" s="9" t="s">
        <v>83</v>
      </c>
    </row>
    <row r="56" spans="1:8" ht="12.75">
      <c r="A56" s="30" t="s">
        <v>84</v>
      </c>
      <c r="B56" s="30"/>
      <c r="C56" s="2">
        <v>567119</v>
      </c>
      <c r="D56" s="9" t="s">
        <v>3</v>
      </c>
      <c r="E56" s="3">
        <v>2427269</v>
      </c>
      <c r="F56" s="20" t="s">
        <v>3</v>
      </c>
      <c r="G56" s="9" t="s">
        <v>85</v>
      </c>
      <c r="H56" s="9" t="s">
        <v>86</v>
      </c>
    </row>
    <row r="57" spans="1:8" ht="12.75">
      <c r="A57" s="33" t="s">
        <v>38</v>
      </c>
      <c r="B57" s="33"/>
      <c r="C57" s="9" t="s">
        <v>3</v>
      </c>
      <c r="D57" s="9" t="s">
        <v>3</v>
      </c>
      <c r="E57" s="13">
        <f>SUM(E47:E56)</f>
        <v>12647528</v>
      </c>
      <c r="F57" s="20">
        <f>ROUND(E57/$E$97,3)</f>
        <v>0.256</v>
      </c>
      <c r="G57" s="9" t="s">
        <v>3</v>
      </c>
      <c r="H57" s="9" t="s">
        <v>3</v>
      </c>
    </row>
    <row r="58" spans="1:8" ht="12.75">
      <c r="A58" s="37" t="s">
        <v>129</v>
      </c>
      <c r="B58" s="37"/>
      <c r="C58" s="9" t="s">
        <v>3</v>
      </c>
      <c r="D58" s="9" t="s">
        <v>3</v>
      </c>
      <c r="E58" s="9" t="s">
        <v>3</v>
      </c>
      <c r="F58" s="20" t="s">
        <v>3</v>
      </c>
      <c r="G58" s="9" t="s">
        <v>3</v>
      </c>
      <c r="H58" s="9" t="s">
        <v>3</v>
      </c>
    </row>
    <row r="59" spans="1:8" ht="12.75">
      <c r="A59" s="30" t="s">
        <v>87</v>
      </c>
      <c r="B59" s="30"/>
      <c r="C59" s="2">
        <v>51250</v>
      </c>
      <c r="D59" s="9" t="s">
        <v>3</v>
      </c>
      <c r="E59" s="3">
        <v>520700</v>
      </c>
      <c r="F59" s="20" t="s">
        <v>3</v>
      </c>
      <c r="G59" s="9" t="s">
        <v>88</v>
      </c>
      <c r="H59" s="9" t="s">
        <v>89</v>
      </c>
    </row>
    <row r="60" spans="1:8" ht="12.75">
      <c r="A60" s="30" t="s">
        <v>154</v>
      </c>
      <c r="B60" s="30"/>
      <c r="C60" s="2">
        <v>50714</v>
      </c>
      <c r="D60" s="9" t="s">
        <v>3</v>
      </c>
      <c r="E60" s="3">
        <v>1569091</v>
      </c>
      <c r="F60" s="20" t="s">
        <v>3</v>
      </c>
      <c r="G60" s="9" t="s">
        <v>41</v>
      </c>
      <c r="H60" s="9" t="s">
        <v>42</v>
      </c>
    </row>
    <row r="61" spans="1:8" ht="12.75">
      <c r="A61" s="33" t="s">
        <v>43</v>
      </c>
      <c r="B61" s="33"/>
      <c r="C61" s="9" t="s">
        <v>3</v>
      </c>
      <c r="D61" s="9" t="s">
        <v>3</v>
      </c>
      <c r="E61" s="13">
        <f>SUM(E59:E60)</f>
        <v>2089791</v>
      </c>
      <c r="F61" s="20">
        <f>ROUND(E61/$E$97,3)</f>
        <v>0.042</v>
      </c>
      <c r="G61" s="9" t="s">
        <v>3</v>
      </c>
      <c r="H61" s="9" t="s">
        <v>3</v>
      </c>
    </row>
    <row r="62" spans="1:8" ht="12.75">
      <c r="A62" s="37" t="s">
        <v>130</v>
      </c>
      <c r="B62" s="37"/>
      <c r="C62" s="9" t="s">
        <v>3</v>
      </c>
      <c r="D62" s="9" t="s">
        <v>3</v>
      </c>
      <c r="E62" s="9" t="s">
        <v>3</v>
      </c>
      <c r="F62" s="20" t="s">
        <v>3</v>
      </c>
      <c r="G62" s="9" t="s">
        <v>3</v>
      </c>
      <c r="H62" s="9" t="s">
        <v>3</v>
      </c>
    </row>
    <row r="63" spans="1:8" ht="12.75">
      <c r="A63" s="30" t="s">
        <v>90</v>
      </c>
      <c r="B63" s="30"/>
      <c r="C63" s="2">
        <v>5509</v>
      </c>
      <c r="D63" s="9" t="s">
        <v>3</v>
      </c>
      <c r="E63" s="12">
        <v>323323</v>
      </c>
      <c r="F63" s="21">
        <f>ROUND(E63/$E$97,3)-0.001</f>
        <v>0.006</v>
      </c>
      <c r="G63" s="9" t="s">
        <v>91</v>
      </c>
      <c r="H63" s="9" t="s">
        <v>44</v>
      </c>
    </row>
    <row r="64" spans="1:8" ht="12.75">
      <c r="A64" s="37" t="s">
        <v>131</v>
      </c>
      <c r="B64" s="37"/>
      <c r="C64" s="9" t="s">
        <v>3</v>
      </c>
      <c r="D64" s="9" t="s">
        <v>3</v>
      </c>
      <c r="E64" s="9" t="s">
        <v>3</v>
      </c>
      <c r="F64" s="20" t="s">
        <v>3</v>
      </c>
      <c r="G64" s="9" t="s">
        <v>3</v>
      </c>
      <c r="H64" s="9" t="s">
        <v>3</v>
      </c>
    </row>
    <row r="65" spans="1:8" ht="12.75">
      <c r="A65" s="30" t="s">
        <v>92</v>
      </c>
      <c r="B65" s="30"/>
      <c r="C65" s="2">
        <v>234627</v>
      </c>
      <c r="D65" s="9" t="s">
        <v>3</v>
      </c>
      <c r="E65" s="3">
        <v>1006550</v>
      </c>
      <c r="F65" s="20" t="s">
        <v>3</v>
      </c>
      <c r="G65" s="9" t="s">
        <v>93</v>
      </c>
      <c r="H65" s="9" t="s">
        <v>94</v>
      </c>
    </row>
    <row r="66" spans="1:8" ht="12.75">
      <c r="A66" s="38" t="s">
        <v>174</v>
      </c>
      <c r="B66" s="30"/>
      <c r="C66" s="2">
        <v>120961</v>
      </c>
      <c r="D66" s="9" t="s">
        <v>3</v>
      </c>
      <c r="E66" s="3">
        <v>2350272</v>
      </c>
      <c r="F66" s="20" t="s">
        <v>3</v>
      </c>
      <c r="G66" s="9" t="s">
        <v>39</v>
      </c>
      <c r="H66" s="9" t="s">
        <v>40</v>
      </c>
    </row>
    <row r="67" spans="1:8" ht="12.75">
      <c r="A67" s="30" t="s">
        <v>155</v>
      </c>
      <c r="B67" s="30"/>
      <c r="C67" s="2">
        <v>1864690</v>
      </c>
      <c r="D67" s="9" t="s">
        <v>3</v>
      </c>
      <c r="E67" s="3">
        <v>2013865</v>
      </c>
      <c r="F67" s="20" t="s">
        <v>3</v>
      </c>
      <c r="G67" s="9" t="s">
        <v>45</v>
      </c>
      <c r="H67" s="9" t="s">
        <v>46</v>
      </c>
    </row>
    <row r="68" spans="1:8" ht="12.75">
      <c r="A68" s="30" t="s">
        <v>95</v>
      </c>
      <c r="B68" s="30"/>
      <c r="C68" s="2">
        <v>35880</v>
      </c>
      <c r="D68" s="9" t="s">
        <v>3</v>
      </c>
      <c r="E68" s="3">
        <v>1885494</v>
      </c>
      <c r="F68" s="20" t="s">
        <v>3</v>
      </c>
      <c r="G68" s="9" t="s">
        <v>47</v>
      </c>
      <c r="H68" s="9" t="s">
        <v>48</v>
      </c>
    </row>
    <row r="69" spans="1:8" ht="12.75">
      <c r="A69" s="33" t="s">
        <v>49</v>
      </c>
      <c r="B69" s="33"/>
      <c r="C69" s="9" t="s">
        <v>3</v>
      </c>
      <c r="D69" s="9" t="s">
        <v>3</v>
      </c>
      <c r="E69" s="13">
        <f>SUM(E65:E68)</f>
        <v>7256181</v>
      </c>
      <c r="F69" s="20">
        <f>ROUND(E69/$E$97,3)</f>
        <v>0.147</v>
      </c>
      <c r="G69" s="9" t="s">
        <v>3</v>
      </c>
      <c r="H69" s="9" t="s">
        <v>3</v>
      </c>
    </row>
    <row r="70" spans="1:8" ht="12.75">
      <c r="A70" s="37" t="s">
        <v>132</v>
      </c>
      <c r="B70" s="37"/>
      <c r="C70" s="9" t="s">
        <v>3</v>
      </c>
      <c r="D70" s="9" t="s">
        <v>3</v>
      </c>
      <c r="E70" s="9" t="s">
        <v>3</v>
      </c>
      <c r="F70" s="20" t="s">
        <v>3</v>
      </c>
      <c r="G70" s="9" t="s">
        <v>3</v>
      </c>
      <c r="H70" s="9" t="s">
        <v>3</v>
      </c>
    </row>
    <row r="71" spans="1:8" ht="12.75">
      <c r="A71" s="30" t="s">
        <v>156</v>
      </c>
      <c r="B71" s="30"/>
      <c r="C71" s="2">
        <v>45973</v>
      </c>
      <c r="D71" s="9" t="s">
        <v>3</v>
      </c>
      <c r="E71" s="12">
        <v>2473347</v>
      </c>
      <c r="F71" s="20">
        <f>ROUND(E71/$E$97,3)</f>
        <v>0.05</v>
      </c>
      <c r="G71" s="9" t="s">
        <v>50</v>
      </c>
      <c r="H71" s="9" t="s">
        <v>51</v>
      </c>
    </row>
    <row r="72" spans="1:8" ht="12.75">
      <c r="A72" s="37" t="s">
        <v>96</v>
      </c>
      <c r="B72" s="37"/>
      <c r="C72" s="9" t="s">
        <v>3</v>
      </c>
      <c r="D72" s="9" t="s">
        <v>3</v>
      </c>
      <c r="E72" s="9" t="s">
        <v>3</v>
      </c>
      <c r="F72" s="20" t="s">
        <v>3</v>
      </c>
      <c r="G72" s="9" t="s">
        <v>3</v>
      </c>
      <c r="H72" s="9" t="s">
        <v>3</v>
      </c>
    </row>
    <row r="73" spans="1:8" ht="12.75">
      <c r="A73" s="30" t="s">
        <v>97</v>
      </c>
      <c r="B73" s="30"/>
      <c r="C73" s="2">
        <v>5420</v>
      </c>
      <c r="D73" s="9" t="s">
        <v>3</v>
      </c>
      <c r="E73" s="12">
        <v>1052185</v>
      </c>
      <c r="F73" s="20">
        <f>ROUND(E73/$E$97,3)</f>
        <v>0.021</v>
      </c>
      <c r="G73" s="9" t="s">
        <v>52</v>
      </c>
      <c r="H73" s="9" t="s">
        <v>53</v>
      </c>
    </row>
    <row r="74" spans="1:8" ht="12.75">
      <c r="A74" s="37" t="s">
        <v>133</v>
      </c>
      <c r="B74" s="37"/>
      <c r="C74" s="9" t="s">
        <v>3</v>
      </c>
      <c r="D74" s="9" t="s">
        <v>3</v>
      </c>
      <c r="E74" s="9" t="s">
        <v>3</v>
      </c>
      <c r="F74" s="20" t="s">
        <v>3</v>
      </c>
      <c r="G74" s="9" t="s">
        <v>3</v>
      </c>
      <c r="H74" s="9" t="s">
        <v>3</v>
      </c>
    </row>
    <row r="75" spans="1:8" ht="12.75">
      <c r="A75" s="38" t="s">
        <v>171</v>
      </c>
      <c r="B75" s="30"/>
      <c r="C75" s="2">
        <v>28796</v>
      </c>
      <c r="D75" s="9" t="s">
        <v>3</v>
      </c>
      <c r="E75" s="3">
        <v>1303307</v>
      </c>
      <c r="F75" s="20" t="s">
        <v>3</v>
      </c>
      <c r="G75" s="9" t="s">
        <v>98</v>
      </c>
      <c r="H75" s="9" t="s">
        <v>99</v>
      </c>
    </row>
    <row r="76" spans="1:8" ht="12.75">
      <c r="A76" s="38" t="s">
        <v>172</v>
      </c>
      <c r="B76" s="30"/>
      <c r="C76" s="2">
        <v>313708</v>
      </c>
      <c r="D76" s="9" t="s">
        <v>3</v>
      </c>
      <c r="E76" s="3">
        <v>2487704</v>
      </c>
      <c r="F76" s="20" t="s">
        <v>3</v>
      </c>
      <c r="G76" s="9" t="s">
        <v>54</v>
      </c>
      <c r="H76" s="9" t="s">
        <v>55</v>
      </c>
    </row>
    <row r="77" spans="1:8" ht="12.75">
      <c r="A77" s="38" t="s">
        <v>164</v>
      </c>
      <c r="B77" s="30"/>
      <c r="C77" s="2">
        <v>600736</v>
      </c>
      <c r="D77" s="9" t="s">
        <v>3</v>
      </c>
      <c r="E77" s="3">
        <v>3063754</v>
      </c>
      <c r="F77" s="20" t="s">
        <v>3</v>
      </c>
      <c r="G77" s="9" t="s">
        <v>56</v>
      </c>
      <c r="H77" s="9" t="s">
        <v>57</v>
      </c>
    </row>
    <row r="78" spans="1:8" ht="12.75">
      <c r="A78" s="33" t="s">
        <v>58</v>
      </c>
      <c r="B78" s="33"/>
      <c r="C78" s="9" t="s">
        <v>3</v>
      </c>
      <c r="D78" s="9" t="s">
        <v>3</v>
      </c>
      <c r="E78" s="13">
        <f>SUM(E75:E77)</f>
        <v>6854765</v>
      </c>
      <c r="F78" s="20">
        <f>ROUND(E78/$E$97,3)</f>
        <v>0.139</v>
      </c>
      <c r="G78" s="9" t="s">
        <v>3</v>
      </c>
      <c r="H78" s="9" t="s">
        <v>3</v>
      </c>
    </row>
    <row r="79" spans="1:8" ht="12.75">
      <c r="A79" s="37" t="s">
        <v>134</v>
      </c>
      <c r="B79" s="37"/>
      <c r="C79" s="9" t="s">
        <v>3</v>
      </c>
      <c r="D79" s="9" t="s">
        <v>3</v>
      </c>
      <c r="E79" s="9" t="s">
        <v>3</v>
      </c>
      <c r="F79" s="20" t="s">
        <v>3</v>
      </c>
      <c r="G79" s="9" t="s">
        <v>3</v>
      </c>
      <c r="H79" s="9" t="s">
        <v>3</v>
      </c>
    </row>
    <row r="80" spans="1:8" ht="12.75">
      <c r="A80" s="30" t="s">
        <v>100</v>
      </c>
      <c r="B80" s="30"/>
      <c r="C80" s="2">
        <v>344614</v>
      </c>
      <c r="D80" s="9" t="s">
        <v>3</v>
      </c>
      <c r="E80" s="3">
        <v>685782</v>
      </c>
      <c r="F80" s="20" t="s">
        <v>3</v>
      </c>
      <c r="G80" s="9" t="s">
        <v>101</v>
      </c>
      <c r="H80" s="9" t="s">
        <v>102</v>
      </c>
    </row>
    <row r="81" spans="1:8" ht="12.75">
      <c r="A81" s="30" t="s">
        <v>157</v>
      </c>
      <c r="B81" s="30"/>
      <c r="C81" s="2">
        <v>475685</v>
      </c>
      <c r="D81" s="9" t="s">
        <v>3</v>
      </c>
      <c r="E81" s="3">
        <v>1769548</v>
      </c>
      <c r="F81" s="20" t="s">
        <v>3</v>
      </c>
      <c r="G81" s="9" t="s">
        <v>103</v>
      </c>
      <c r="H81" s="9" t="s">
        <v>104</v>
      </c>
    </row>
    <row r="82" spans="1:8" ht="12.75">
      <c r="A82" s="33" t="s">
        <v>105</v>
      </c>
      <c r="B82" s="33"/>
      <c r="C82" s="9" t="s">
        <v>3</v>
      </c>
      <c r="D82" s="9" t="s">
        <v>3</v>
      </c>
      <c r="E82" s="13">
        <f>SUM(E80:E81)</f>
        <v>2455330</v>
      </c>
      <c r="F82" s="20">
        <f>ROUND(E82/$E$97,3)</f>
        <v>0.05</v>
      </c>
      <c r="G82" s="9" t="s">
        <v>3</v>
      </c>
      <c r="H82" s="9" t="s">
        <v>3</v>
      </c>
    </row>
    <row r="83" spans="1:8" ht="12.75">
      <c r="A83" s="29" t="s">
        <v>13</v>
      </c>
      <c r="B83" s="29"/>
      <c r="C83" s="9" t="s">
        <v>3</v>
      </c>
      <c r="D83" s="9" t="s">
        <v>3</v>
      </c>
      <c r="E83" s="13">
        <f>+E82+E78+E73+E71+E69+E63+E61+E57</f>
        <v>35152450</v>
      </c>
      <c r="F83" s="20">
        <f>+F82+F78+F73+F71+F69+F63+F61+F57</f>
        <v>0.7110000000000001</v>
      </c>
      <c r="G83" s="9" t="s">
        <v>3</v>
      </c>
      <c r="H83" s="9" t="s">
        <v>3</v>
      </c>
    </row>
    <row r="84" spans="1:10" ht="12.75">
      <c r="A84" s="32" t="s">
        <v>135</v>
      </c>
      <c r="B84" s="29"/>
      <c r="C84" s="9" t="s">
        <v>3</v>
      </c>
      <c r="D84" s="9" t="s">
        <v>3</v>
      </c>
      <c r="E84" s="13">
        <f>+E83+E43+E39+E32+E28+E19+E15+E8</f>
        <v>49177361</v>
      </c>
      <c r="F84" s="20">
        <f>+F83+F43+F39+F32+F28+F19+F15+F8</f>
        <v>0.9950000000000002</v>
      </c>
      <c r="G84" s="9" t="s">
        <v>3</v>
      </c>
      <c r="H84" s="9" t="s">
        <v>3</v>
      </c>
      <c r="J84" s="24">
        <v>63493326</v>
      </c>
    </row>
    <row r="85" spans="1:8" ht="12.75">
      <c r="A85" s="9"/>
      <c r="B85" s="9"/>
      <c r="C85" s="9"/>
      <c r="D85" s="9"/>
      <c r="E85" s="19"/>
      <c r="F85" s="20"/>
      <c r="G85" s="9"/>
      <c r="H85" s="9"/>
    </row>
    <row r="86" spans="1:8" ht="12.75">
      <c r="A86" s="34" t="s">
        <v>145</v>
      </c>
      <c r="B86" s="34"/>
      <c r="C86" s="10" t="s">
        <v>3</v>
      </c>
      <c r="D86" s="9" t="s">
        <v>3</v>
      </c>
      <c r="E86" s="10" t="s">
        <v>3</v>
      </c>
      <c r="F86" s="9" t="s">
        <v>3</v>
      </c>
      <c r="G86" s="9" t="s">
        <v>3</v>
      </c>
      <c r="H86" s="9" t="s">
        <v>3</v>
      </c>
    </row>
    <row r="87" spans="1:10" ht="12.75">
      <c r="A87" s="35" t="s">
        <v>165</v>
      </c>
      <c r="B87" s="33"/>
      <c r="C87" s="3">
        <v>13883052</v>
      </c>
      <c r="D87" s="9" t="s">
        <v>3</v>
      </c>
      <c r="E87" s="14">
        <v>13883052</v>
      </c>
      <c r="F87" s="9" t="s">
        <v>3</v>
      </c>
      <c r="G87" s="9" t="s">
        <v>106</v>
      </c>
      <c r="H87" s="9" t="s">
        <v>136</v>
      </c>
      <c r="J87" s="14">
        <v>13883052</v>
      </c>
    </row>
    <row r="88" spans="1:8" ht="12.75">
      <c r="A88" s="32" t="s">
        <v>162</v>
      </c>
      <c r="B88" s="32"/>
      <c r="C88" s="3"/>
      <c r="D88" s="9"/>
      <c r="E88" s="14">
        <v>13883052</v>
      </c>
      <c r="F88" s="20">
        <f>ROUND(E88/$E$97,3)</f>
        <v>0.281</v>
      </c>
      <c r="G88" s="9"/>
      <c r="H88" s="9"/>
    </row>
    <row r="89" spans="1:8" ht="12.75">
      <c r="A89" s="16"/>
      <c r="B89" s="16"/>
      <c r="C89" s="3"/>
      <c r="D89" s="9"/>
      <c r="E89" s="19"/>
      <c r="F89" s="9"/>
      <c r="G89" s="9"/>
      <c r="H89" s="9"/>
    </row>
    <row r="90" spans="1:8" ht="12.75" customHeight="1">
      <c r="A90" s="36" t="s">
        <v>146</v>
      </c>
      <c r="B90" s="36"/>
      <c r="C90" s="10" t="s">
        <v>3</v>
      </c>
      <c r="D90" s="9" t="s">
        <v>3</v>
      </c>
      <c r="E90" s="10" t="s">
        <v>3</v>
      </c>
      <c r="F90" s="9" t="s">
        <v>3</v>
      </c>
      <c r="G90" s="9" t="s">
        <v>3</v>
      </c>
      <c r="H90" s="9" t="s">
        <v>3</v>
      </c>
    </row>
    <row r="91" spans="1:8" ht="12.75" customHeight="1">
      <c r="A91" s="36" t="s">
        <v>147</v>
      </c>
      <c r="B91" s="36"/>
      <c r="C91" s="9" t="s">
        <v>3</v>
      </c>
      <c r="D91" s="9" t="s">
        <v>3</v>
      </c>
      <c r="E91" s="9" t="s">
        <v>3</v>
      </c>
      <c r="F91" s="20" t="s">
        <v>3</v>
      </c>
      <c r="G91" s="9" t="s">
        <v>3</v>
      </c>
      <c r="H91" s="28">
        <f>+E84+E92</f>
        <v>49439135</v>
      </c>
    </row>
    <row r="92" spans="1:10" ht="12.75" customHeight="1">
      <c r="A92" s="42" t="s">
        <v>183</v>
      </c>
      <c r="B92" s="42"/>
      <c r="C92" s="3">
        <v>261774</v>
      </c>
      <c r="D92" s="9" t="s">
        <v>3</v>
      </c>
      <c r="E92" s="17">
        <v>261774</v>
      </c>
      <c r="F92" s="20" t="s">
        <v>3</v>
      </c>
      <c r="G92" s="9" t="s">
        <v>3</v>
      </c>
      <c r="H92" s="9" t="s">
        <v>3</v>
      </c>
      <c r="J92" s="17">
        <v>261774</v>
      </c>
    </row>
    <row r="93" spans="1:8" ht="12.75">
      <c r="A93" s="32" t="s">
        <v>161</v>
      </c>
      <c r="B93" s="29"/>
      <c r="C93" s="9" t="s">
        <v>3</v>
      </c>
      <c r="D93" s="9" t="s">
        <v>3</v>
      </c>
      <c r="E93" s="13">
        <f>+E92</f>
        <v>261774</v>
      </c>
      <c r="F93" s="20">
        <f>ROUND(E93/$E$97,3)</f>
        <v>0.005</v>
      </c>
      <c r="G93" s="9" t="s">
        <v>59</v>
      </c>
      <c r="H93" s="9" t="s">
        <v>60</v>
      </c>
    </row>
    <row r="94" spans="6:8" ht="12.75">
      <c r="F94" s="20" t="s">
        <v>3</v>
      </c>
      <c r="G94" s="9" t="s">
        <v>3</v>
      </c>
      <c r="H94" s="9" t="s">
        <v>3</v>
      </c>
    </row>
    <row r="95" spans="1:10" ht="12.75">
      <c r="A95" s="34" t="s">
        <v>137</v>
      </c>
      <c r="B95" s="34"/>
      <c r="C95" s="9" t="s">
        <v>3</v>
      </c>
      <c r="D95" s="9" t="s">
        <v>3</v>
      </c>
      <c r="E95" s="14">
        <f>+E93+E88+E84</f>
        <v>63322187</v>
      </c>
      <c r="F95" s="20">
        <f>+F93+F88+F84</f>
        <v>1.2810000000000001</v>
      </c>
      <c r="G95" s="9" t="s">
        <v>3</v>
      </c>
      <c r="H95" s="27">
        <f>+E93+E88+E84</f>
        <v>63322187</v>
      </c>
      <c r="J95" s="25">
        <f>+J92+J87+J84</f>
        <v>77638152</v>
      </c>
    </row>
    <row r="96" spans="1:8" ht="12.75">
      <c r="A96" s="34" t="s">
        <v>138</v>
      </c>
      <c r="B96" s="34"/>
      <c r="C96" s="9" t="s">
        <v>3</v>
      </c>
      <c r="D96" s="9" t="s">
        <v>3</v>
      </c>
      <c r="E96" s="14">
        <f>+E97-E95</f>
        <v>-13882077</v>
      </c>
      <c r="F96" s="20">
        <f>ROUND(E96/$E$97,3)</f>
        <v>-0.281</v>
      </c>
      <c r="G96" s="9" t="s">
        <v>3</v>
      </c>
      <c r="H96" s="9" t="s">
        <v>3</v>
      </c>
    </row>
    <row r="97" spans="1:8" ht="13.5" thickBot="1">
      <c r="A97" s="34" t="s">
        <v>10</v>
      </c>
      <c r="B97" s="34"/>
      <c r="C97" s="9" t="s">
        <v>3</v>
      </c>
      <c r="D97" s="9" t="s">
        <v>3</v>
      </c>
      <c r="E97" s="26">
        <v>49440110</v>
      </c>
      <c r="F97" s="20">
        <f>+F96+F95</f>
        <v>1</v>
      </c>
      <c r="G97" s="9" t="s">
        <v>3</v>
      </c>
      <c r="H97" s="9" t="s">
        <v>3</v>
      </c>
    </row>
    <row r="98" spans="1:8" ht="13.5" thickTop="1">
      <c r="A98" s="9" t="s">
        <v>3</v>
      </c>
      <c r="B98" s="9" t="s">
        <v>3</v>
      </c>
      <c r="C98" s="9" t="s">
        <v>3</v>
      </c>
      <c r="D98" s="9" t="s">
        <v>3</v>
      </c>
      <c r="E98" s="9" t="s">
        <v>3</v>
      </c>
      <c r="F98" s="20" t="s">
        <v>3</v>
      </c>
      <c r="G98" s="9" t="s">
        <v>3</v>
      </c>
      <c r="H98" s="9" t="s">
        <v>3</v>
      </c>
    </row>
    <row r="99" spans="1:8" ht="12.75">
      <c r="A99" s="29" t="s">
        <v>7</v>
      </c>
      <c r="B99" s="29"/>
      <c r="C99" s="29"/>
      <c r="D99" s="29"/>
      <c r="E99" s="9" t="s">
        <v>3</v>
      </c>
      <c r="F99" s="20" t="s">
        <v>3</v>
      </c>
      <c r="G99" s="9" t="s">
        <v>3</v>
      </c>
      <c r="H99" s="9" t="s">
        <v>3</v>
      </c>
    </row>
    <row r="100" spans="1:8" ht="12.75">
      <c r="A100" s="31" t="s">
        <v>8</v>
      </c>
      <c r="B100" s="31"/>
      <c r="C100" s="31"/>
      <c r="D100" s="31"/>
      <c r="E100" s="31"/>
      <c r="F100" s="31"/>
      <c r="G100" s="31"/>
      <c r="H100" s="31"/>
    </row>
    <row r="101" spans="1:8" ht="12.75">
      <c r="A101" s="29" t="s">
        <v>184</v>
      </c>
      <c r="B101" s="29"/>
      <c r="C101" s="29"/>
      <c r="D101" s="29"/>
      <c r="E101" s="18"/>
      <c r="F101" s="18"/>
      <c r="G101" s="18"/>
      <c r="H101" s="18"/>
    </row>
    <row r="102" spans="1:8" ht="12.75">
      <c r="A102" s="9"/>
      <c r="B102" s="9"/>
      <c r="C102" s="9"/>
      <c r="D102" s="9"/>
      <c r="E102" s="18"/>
      <c r="F102" s="18"/>
      <c r="G102" s="18"/>
      <c r="H102" s="18"/>
    </row>
    <row r="103" spans="1:8" ht="12.75" customHeight="1">
      <c r="A103" s="9" t="s">
        <v>148</v>
      </c>
      <c r="B103" s="9" t="s">
        <v>1</v>
      </c>
      <c r="C103" s="9"/>
      <c r="D103" s="9"/>
      <c r="E103" s="18"/>
      <c r="F103" s="18"/>
      <c r="G103" s="18"/>
      <c r="H103" s="18"/>
    </row>
    <row r="104" spans="1:8" ht="12.75" customHeight="1">
      <c r="A104" s="9" t="s">
        <v>149</v>
      </c>
      <c r="B104" s="9" t="s">
        <v>158</v>
      </c>
      <c r="C104" s="9"/>
      <c r="D104" s="9"/>
      <c r="E104" s="18"/>
      <c r="F104" s="18"/>
      <c r="G104" s="18"/>
      <c r="H104" s="18"/>
    </row>
    <row r="105" spans="1:8" ht="12.75" customHeight="1">
      <c r="A105" s="9" t="s">
        <v>150</v>
      </c>
      <c r="B105" s="9" t="s">
        <v>159</v>
      </c>
      <c r="C105" s="9"/>
      <c r="D105" s="9"/>
      <c r="E105" s="18"/>
      <c r="F105" s="18"/>
      <c r="G105" s="18"/>
      <c r="H105" s="18"/>
    </row>
    <row r="106" spans="1:8" ht="12.75" customHeight="1">
      <c r="A106" s="9" t="s">
        <v>151</v>
      </c>
      <c r="B106" s="9" t="s">
        <v>160</v>
      </c>
      <c r="C106" s="9"/>
      <c r="D106" s="9"/>
      <c r="E106" s="18"/>
      <c r="F106" s="18"/>
      <c r="G106" s="18"/>
      <c r="H106" s="18"/>
    </row>
    <row r="107" spans="1:8" ht="12.75" customHeight="1">
      <c r="A107" s="9"/>
      <c r="B107" s="9"/>
      <c r="C107" s="9"/>
      <c r="D107" s="9"/>
      <c r="E107" s="18"/>
      <c r="F107" s="18"/>
      <c r="G107" s="18"/>
      <c r="H107" s="18"/>
    </row>
    <row r="108" spans="1:2" ht="27.75" customHeight="1">
      <c r="A108" s="29" t="s">
        <v>152</v>
      </c>
      <c r="B108" s="29"/>
    </row>
    <row r="109" spans="1:2" ht="13.5" customHeight="1">
      <c r="A109" s="29"/>
      <c r="B109" s="29"/>
    </row>
    <row r="110" spans="1:2" ht="12.75">
      <c r="A110" s="29"/>
      <c r="B110" s="29"/>
    </row>
    <row r="111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3" ht="12.75" customHeight="1"/>
    <row r="124" ht="12.75" customHeight="1"/>
    <row r="125" ht="12.75" customHeight="1"/>
    <row r="126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5" ht="12.75" customHeight="1"/>
    <row r="136" ht="12.75" customHeight="1"/>
    <row r="137" ht="13.5" customHeight="1"/>
    <row r="139" ht="12.75" customHeight="1"/>
    <row r="141" ht="12.75" customHeight="1"/>
  </sheetData>
  <sheetProtection/>
  <mergeCells count="100">
    <mergeCell ref="A93:B93"/>
    <mergeCell ref="A95:B95"/>
    <mergeCell ref="A96:B96"/>
    <mergeCell ref="A97:B97"/>
    <mergeCell ref="A99:D99"/>
    <mergeCell ref="A47:B47"/>
    <mergeCell ref="A84:B84"/>
    <mergeCell ref="A51:B51"/>
    <mergeCell ref="A52:B52"/>
    <mergeCell ref="A53:B53"/>
    <mergeCell ref="A90:B90"/>
    <mergeCell ref="A1:B1"/>
    <mergeCell ref="A2:B2"/>
    <mergeCell ref="A3:B3"/>
    <mergeCell ref="A4:B4"/>
    <mergeCell ref="A8:B8"/>
    <mergeCell ref="A5:B5"/>
    <mergeCell ref="A6:B6"/>
    <mergeCell ref="A7:B7"/>
    <mergeCell ref="A15:B15"/>
    <mergeCell ref="A16:B16"/>
    <mergeCell ref="A9:B9"/>
    <mergeCell ref="A10:B10"/>
    <mergeCell ref="A17:B17"/>
    <mergeCell ref="A18:B18"/>
    <mergeCell ref="A11:B11"/>
    <mergeCell ref="A12:B12"/>
    <mergeCell ref="A13:B13"/>
    <mergeCell ref="A14:B14"/>
    <mergeCell ref="A22:B22"/>
    <mergeCell ref="A23:B23"/>
    <mergeCell ref="A24:B24"/>
    <mergeCell ref="A25:B25"/>
    <mergeCell ref="A19:B19"/>
    <mergeCell ref="A20:B20"/>
    <mergeCell ref="A21:B21"/>
    <mergeCell ref="A30:B30"/>
    <mergeCell ref="A31:B31"/>
    <mergeCell ref="A32:B32"/>
    <mergeCell ref="A26:B26"/>
    <mergeCell ref="A27:B27"/>
    <mergeCell ref="A28:B28"/>
    <mergeCell ref="A29:B29"/>
    <mergeCell ref="A33:B33"/>
    <mergeCell ref="A34:B34"/>
    <mergeCell ref="A35:B35"/>
    <mergeCell ref="A36:B36"/>
    <mergeCell ref="A41:B41"/>
    <mergeCell ref="A42:B42"/>
    <mergeCell ref="A37:B37"/>
    <mergeCell ref="A38:B38"/>
    <mergeCell ref="A39:B39"/>
    <mergeCell ref="A40:B40"/>
    <mergeCell ref="A54:B54"/>
    <mergeCell ref="A43:B43"/>
    <mergeCell ref="A46:B46"/>
    <mergeCell ref="A48:B48"/>
    <mergeCell ref="A55:B55"/>
    <mergeCell ref="A49:B49"/>
    <mergeCell ref="A50:B50"/>
    <mergeCell ref="A44:B44"/>
    <mergeCell ref="A45:B4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6:B86"/>
    <mergeCell ref="A87:B87"/>
    <mergeCell ref="A91:B91"/>
    <mergeCell ref="A92:B92"/>
    <mergeCell ref="A74:B74"/>
    <mergeCell ref="A75:B75"/>
    <mergeCell ref="A76:B76"/>
    <mergeCell ref="A77:B77"/>
    <mergeCell ref="A78:B78"/>
    <mergeCell ref="A79:B79"/>
    <mergeCell ref="A108:B108"/>
    <mergeCell ref="A109:B109"/>
    <mergeCell ref="A110:B110"/>
    <mergeCell ref="A101:D101"/>
    <mergeCell ref="A80:B80"/>
    <mergeCell ref="A100:H100"/>
    <mergeCell ref="A88:B88"/>
    <mergeCell ref="A81:B81"/>
    <mergeCell ref="A82:B82"/>
    <mergeCell ref="A83:B83"/>
  </mergeCells>
  <printOptions/>
  <pageMargins left="0.75" right="0.75" top="1" bottom="1" header="0.5" footer="0.5"/>
  <pageSetup horizontalDpi="1200" verticalDpi="1200" orientation="portrait" scale="68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tsjohn9</dc:creator>
  <cp:keywords/>
  <dc:description/>
  <cp:lastModifiedBy>Olewinski, Michael A</cp:lastModifiedBy>
  <dcterms:created xsi:type="dcterms:W3CDTF">2012-07-10T20:46:46Z</dcterms:created>
  <dcterms:modified xsi:type="dcterms:W3CDTF">2023-09-27T13:31:08Z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luence_values_in_ones">
    <vt:bool>false</vt:bool>
  </property>
  <property fmtid="{D5CDD505-2E9C-101B-9397-08002B2CF9AE}" pid="3" name="Exclude_footnotes">
    <vt:bool>false</vt:bool>
  </property>
  <property fmtid="{D5CDD505-2E9C-101B-9397-08002B2CF9AE}" pid="4" name="Show_Performance">
    <vt:bool>false</vt:bool>
  </property>
</Properties>
</file>